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anie\Desktop\Dokumente\reisekostenabrechnung\"/>
    </mc:Choice>
  </mc:AlternateContent>
  <xr:revisionPtr revIDLastSave="0" documentId="13_ncr:1_{8A6A8CA0-D26B-400F-8AC0-A911A112C04B}" xr6:coauthVersionLast="40" xr6:coauthVersionMax="40" xr10:uidLastSave="{00000000-0000-0000-0000-000000000000}"/>
  <bookViews>
    <workbookView xWindow="0" yWindow="0" windowWidth="17490" windowHeight="7080" xr2:uid="{00000000-000D-0000-FFFF-FFFF00000000}"/>
  </bookViews>
  <sheets>
    <sheet name="Inland" sheetId="2" r:id="rId1"/>
    <sheet name="Tabelle1" sheetId="5" state="hidden" r:id="rId2"/>
    <sheet name="Ausland" sheetId="4" state="hidden" r:id="rId3"/>
  </sheets>
  <definedNames>
    <definedName name="_xlnm.Print_Area" localSheetId="2">Ausland!$A$1:$T$56</definedName>
    <definedName name="_xlnm.Print_Area" localSheetId="0">Inland!$A$1:$W$53</definedName>
    <definedName name="mai" localSheetId="2">#REF!</definedName>
    <definedName name="mai">#REF!</definedName>
    <definedName name="Monat" localSheetId="2">#REF!</definedName>
    <definedName name="Mon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2" l="1"/>
  <c r="O18" i="2"/>
  <c r="O19" i="2"/>
  <c r="O20" i="2"/>
  <c r="S17" i="2"/>
  <c r="K39" i="2" l="1"/>
  <c r="K40" i="2"/>
  <c r="K41" i="2"/>
  <c r="K42" i="2"/>
  <c r="K43" i="2"/>
  <c r="K44" i="2"/>
  <c r="K10" i="2"/>
  <c r="K11" i="2"/>
  <c r="K12" i="2"/>
  <c r="K13" i="2"/>
  <c r="K14" i="2"/>
  <c r="K15" i="2"/>
  <c r="K16" i="2"/>
  <c r="K17" i="2"/>
  <c r="T17" i="2" s="1"/>
  <c r="K18" i="2"/>
  <c r="T18" i="2" s="1"/>
  <c r="K19" i="2"/>
  <c r="T19" i="2" s="1"/>
  <c r="K20" i="2"/>
  <c r="T20" i="2" s="1"/>
  <c r="K21" i="2"/>
  <c r="K22" i="2"/>
  <c r="K23" i="2"/>
  <c r="K24" i="2"/>
  <c r="K25" i="2"/>
  <c r="K26" i="2"/>
  <c r="K27" i="2"/>
  <c r="K28" i="2"/>
  <c r="K29" i="2"/>
  <c r="K30" i="2"/>
  <c r="K31" i="2"/>
  <c r="K32" i="2"/>
  <c r="K34" i="2"/>
  <c r="K35" i="2"/>
  <c r="K36" i="2"/>
  <c r="K37" i="2"/>
  <c r="K38" i="2"/>
  <c r="K33" i="2"/>
  <c r="O33" i="2"/>
  <c r="O25" i="2"/>
  <c r="O26" i="2"/>
  <c r="O27" i="2"/>
  <c r="O28" i="2"/>
  <c r="O29" i="2"/>
  <c r="O30" i="2"/>
  <c r="O31" i="2"/>
  <c r="O32" i="2"/>
  <c r="O34" i="2"/>
  <c r="O35" i="2"/>
  <c r="O36" i="2"/>
  <c r="O37" i="2"/>
  <c r="O38" i="2"/>
  <c r="O39" i="2"/>
  <c r="O40" i="2"/>
  <c r="O41" i="2"/>
  <c r="O42" i="2"/>
  <c r="O43" i="2"/>
  <c r="O44" i="2"/>
  <c r="O10" i="2"/>
  <c r="O11" i="2"/>
  <c r="O12" i="2"/>
  <c r="T12" i="2" s="1"/>
  <c r="O13" i="2"/>
  <c r="O14" i="2"/>
  <c r="O15" i="2"/>
  <c r="O16" i="2"/>
  <c r="O21" i="2"/>
  <c r="O22" i="2"/>
  <c r="O23" i="2"/>
  <c r="O24" i="2"/>
  <c r="T16" i="2" l="1"/>
  <c r="T11" i="2"/>
  <c r="T23" i="2"/>
  <c r="T15" i="2"/>
  <c r="T22" i="2"/>
  <c r="T14" i="2"/>
  <c r="T21" i="2"/>
  <c r="T24" i="2"/>
  <c r="T13" i="2"/>
  <c r="T10" i="2"/>
  <c r="T34" i="2"/>
  <c r="T33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2" i="2"/>
  <c r="U11" i="2"/>
  <c r="U13" i="2"/>
  <c r="T25" i="2"/>
  <c r="T26" i="2"/>
  <c r="T30" i="2"/>
  <c r="T36" i="2"/>
  <c r="T38" i="2"/>
  <c r="T44" i="2"/>
  <c r="T37" i="2" l="1"/>
  <c r="T35" i="2"/>
  <c r="T43" i="2"/>
  <c r="T29" i="2"/>
  <c r="T28" i="2"/>
  <c r="T27" i="2"/>
  <c r="T39" i="2"/>
  <c r="T31" i="2"/>
  <c r="T41" i="2"/>
  <c r="T42" i="2"/>
  <c r="T40" i="2"/>
  <c r="T32" i="2"/>
  <c r="L10" i="2"/>
  <c r="T45" i="2" l="1"/>
  <c r="U10" i="2"/>
  <c r="I10" i="2"/>
  <c r="S11" i="2" l="1"/>
  <c r="S12" i="2"/>
  <c r="S13" i="2"/>
  <c r="S14" i="2"/>
  <c r="S15" i="2"/>
  <c r="S16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N43" i="2"/>
  <c r="N44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P23" i="2" s="1"/>
  <c r="N24" i="2"/>
  <c r="N25" i="2"/>
  <c r="N26" i="2"/>
  <c r="N27" i="2"/>
  <c r="P27" i="2" s="1"/>
  <c r="N28" i="2"/>
  <c r="N29" i="2"/>
  <c r="N30" i="2"/>
  <c r="N31" i="2"/>
  <c r="P31" i="2" s="1"/>
  <c r="N32" i="2"/>
  <c r="N33" i="2"/>
  <c r="N34" i="2"/>
  <c r="N35" i="2"/>
  <c r="P35" i="2" s="1"/>
  <c r="N36" i="2"/>
  <c r="P36" i="2" s="1"/>
  <c r="N37" i="2"/>
  <c r="N38" i="2"/>
  <c r="N39" i="2"/>
  <c r="P39" i="2" s="1"/>
  <c r="N40" i="2"/>
  <c r="N41" i="2"/>
  <c r="N42" i="2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N9" i="4"/>
  <c r="R10" i="2"/>
  <c r="J9" i="4"/>
  <c r="N10" i="2"/>
  <c r="R8" i="4"/>
  <c r="Q8" i="4"/>
  <c r="P8" i="4"/>
  <c r="S44" i="4"/>
  <c r="R43" i="4"/>
  <c r="M43" i="4"/>
  <c r="H43" i="4"/>
  <c r="R42" i="4"/>
  <c r="M42" i="4"/>
  <c r="H42" i="4"/>
  <c r="R41" i="4"/>
  <c r="M41" i="4"/>
  <c r="H41" i="4"/>
  <c r="R40" i="4"/>
  <c r="M40" i="4"/>
  <c r="H40" i="4"/>
  <c r="R39" i="4"/>
  <c r="M39" i="4"/>
  <c r="H39" i="4"/>
  <c r="R38" i="4"/>
  <c r="M38" i="4"/>
  <c r="H38" i="4"/>
  <c r="R37" i="4"/>
  <c r="M37" i="4"/>
  <c r="H37" i="4"/>
  <c r="R36" i="4"/>
  <c r="M36" i="4"/>
  <c r="H36" i="4"/>
  <c r="R35" i="4"/>
  <c r="M35" i="4"/>
  <c r="H35" i="4"/>
  <c r="R34" i="4"/>
  <c r="M34" i="4"/>
  <c r="H34" i="4"/>
  <c r="R33" i="4"/>
  <c r="M33" i="4"/>
  <c r="H33" i="4"/>
  <c r="R32" i="4"/>
  <c r="M32" i="4"/>
  <c r="H32" i="4"/>
  <c r="R31" i="4"/>
  <c r="M31" i="4"/>
  <c r="H31" i="4"/>
  <c r="R30" i="4"/>
  <c r="M30" i="4"/>
  <c r="H30" i="4"/>
  <c r="R29" i="4"/>
  <c r="M29" i="4"/>
  <c r="H29" i="4"/>
  <c r="R28" i="4"/>
  <c r="M28" i="4"/>
  <c r="H28" i="4"/>
  <c r="R27" i="4"/>
  <c r="M27" i="4"/>
  <c r="H27" i="4"/>
  <c r="R26" i="4"/>
  <c r="M26" i="4"/>
  <c r="H26" i="4"/>
  <c r="R25" i="4"/>
  <c r="M25" i="4"/>
  <c r="H25" i="4"/>
  <c r="R24" i="4"/>
  <c r="M24" i="4"/>
  <c r="H24" i="4"/>
  <c r="R23" i="4"/>
  <c r="M23" i="4"/>
  <c r="H23" i="4"/>
  <c r="R22" i="4"/>
  <c r="M22" i="4"/>
  <c r="H22" i="4"/>
  <c r="R21" i="4"/>
  <c r="M21" i="4"/>
  <c r="H21" i="4"/>
  <c r="R20" i="4"/>
  <c r="M20" i="4"/>
  <c r="H20" i="4"/>
  <c r="R19" i="4"/>
  <c r="M19" i="4"/>
  <c r="H19" i="4"/>
  <c r="R18" i="4"/>
  <c r="M18" i="4"/>
  <c r="H18" i="4"/>
  <c r="R17" i="4"/>
  <c r="M17" i="4"/>
  <c r="H17" i="4"/>
  <c r="R16" i="4"/>
  <c r="M16" i="4"/>
  <c r="H16" i="4"/>
  <c r="R15" i="4"/>
  <c r="M15" i="4"/>
  <c r="H15" i="4"/>
  <c r="R14" i="4"/>
  <c r="M14" i="4"/>
  <c r="H14" i="4"/>
  <c r="R13" i="4"/>
  <c r="M13" i="4"/>
  <c r="H13" i="4"/>
  <c r="R12" i="4"/>
  <c r="M12" i="4"/>
  <c r="H12" i="4"/>
  <c r="R11" i="4"/>
  <c r="M11" i="4"/>
  <c r="H11" i="4"/>
  <c r="R10" i="4"/>
  <c r="M10" i="4"/>
  <c r="H10" i="4"/>
  <c r="R9" i="4"/>
  <c r="O9" i="4"/>
  <c r="M9" i="4"/>
  <c r="K9" i="4"/>
  <c r="H9" i="4"/>
  <c r="Q19" i="2"/>
  <c r="V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Q43" i="2"/>
  <c r="Q41" i="2"/>
  <c r="Q39" i="2"/>
  <c r="Q37" i="2"/>
  <c r="Q35" i="2"/>
  <c r="Q33" i="2"/>
  <c r="Q31" i="2"/>
  <c r="Q29" i="2"/>
  <c r="Q27" i="2"/>
  <c r="Q25" i="2"/>
  <c r="Q23" i="2"/>
  <c r="Q21" i="2"/>
  <c r="Q17" i="2"/>
  <c r="Q44" i="2"/>
  <c r="Q42" i="2"/>
  <c r="Q40" i="2"/>
  <c r="Q38" i="2"/>
  <c r="Q36" i="2"/>
  <c r="Q34" i="2"/>
  <c r="Q32" i="2"/>
  <c r="Q30" i="2"/>
  <c r="Q28" i="2"/>
  <c r="Q26" i="2"/>
  <c r="Q24" i="2"/>
  <c r="Q22" i="2"/>
  <c r="Q20" i="2"/>
  <c r="Q18" i="2"/>
  <c r="Q16" i="2"/>
  <c r="Q15" i="2"/>
  <c r="Q14" i="2"/>
  <c r="Q13" i="2"/>
  <c r="Q12" i="2"/>
  <c r="Q11" i="2"/>
  <c r="Q10" i="2"/>
  <c r="S10" i="2"/>
  <c r="L11" i="4" l="1"/>
  <c r="P11" i="4" s="1"/>
  <c r="Q28" i="4"/>
  <c r="H44" i="4"/>
  <c r="P41" i="2"/>
  <c r="P44" i="2"/>
  <c r="P40" i="2"/>
  <c r="P32" i="2"/>
  <c r="P24" i="2"/>
  <c r="P16" i="2"/>
  <c r="P29" i="2"/>
  <c r="P28" i="2"/>
  <c r="P20" i="2"/>
  <c r="P19" i="2"/>
  <c r="P42" i="2"/>
  <c r="P43" i="2"/>
  <c r="P30" i="2"/>
  <c r="P22" i="2"/>
  <c r="P21" i="2"/>
  <c r="P15" i="2"/>
  <c r="P38" i="2"/>
  <c r="P37" i="2"/>
  <c r="P34" i="2"/>
  <c r="P26" i="2"/>
  <c r="P18" i="2"/>
  <c r="P33" i="2"/>
  <c r="P25" i="2"/>
  <c r="P17" i="2"/>
  <c r="P14" i="2"/>
  <c r="P13" i="2"/>
  <c r="P12" i="2"/>
  <c r="I45" i="2"/>
  <c r="U45" i="2"/>
  <c r="P11" i="2"/>
  <c r="R44" i="4"/>
  <c r="L10" i="4"/>
  <c r="P10" i="4" s="1"/>
  <c r="Q35" i="4"/>
  <c r="L42" i="4"/>
  <c r="P42" i="4" s="1"/>
  <c r="Q24" i="4"/>
  <c r="Q11" i="4"/>
  <c r="Q10" i="4"/>
  <c r="L12" i="4"/>
  <c r="P12" i="4" s="1"/>
  <c r="L38" i="4"/>
  <c r="P38" i="4" s="1"/>
  <c r="Q34" i="4"/>
  <c r="Q31" i="4"/>
  <c r="Q29" i="4"/>
  <c r="L40" i="4"/>
  <c r="P40" i="4" s="1"/>
  <c r="Q32" i="4"/>
  <c r="Q18" i="4"/>
  <c r="Q17" i="4"/>
  <c r="Q16" i="4"/>
  <c r="L24" i="4"/>
  <c r="P24" i="4" s="1"/>
  <c r="L29" i="4"/>
  <c r="P29" i="4" s="1"/>
  <c r="Q27" i="4"/>
  <c r="L33" i="4"/>
  <c r="P33" i="4" s="1"/>
  <c r="Q25" i="4"/>
  <c r="L15" i="4"/>
  <c r="P15" i="4" s="1"/>
  <c r="L27" i="4"/>
  <c r="P27" i="4" s="1"/>
  <c r="L37" i="4"/>
  <c r="P37" i="4" s="1"/>
  <c r="Q14" i="4"/>
  <c r="L17" i="4"/>
  <c r="P17" i="4" s="1"/>
  <c r="Q19" i="4"/>
  <c r="Q43" i="4"/>
  <c r="L14" i="4"/>
  <c r="P14" i="4" s="1"/>
  <c r="L20" i="4"/>
  <c r="P20" i="4" s="1"/>
  <c r="L39" i="4"/>
  <c r="P39" i="4" s="1"/>
  <c r="Q26" i="4"/>
  <c r="Q39" i="4"/>
  <c r="Q42" i="4"/>
  <c r="Q20" i="4"/>
  <c r="L9" i="4"/>
  <c r="P9" i="4" s="1"/>
  <c r="Q41" i="4"/>
  <c r="L18" i="4"/>
  <c r="P18" i="4" s="1"/>
  <c r="L25" i="4"/>
  <c r="P25" i="4" s="1"/>
  <c r="Q38" i="4"/>
  <c r="Q23" i="4"/>
  <c r="L23" i="4"/>
  <c r="P23" i="4" s="1"/>
  <c r="L28" i="4"/>
  <c r="P28" i="4" s="1"/>
  <c r="Q22" i="4"/>
  <c r="L22" i="4"/>
  <c r="P22" i="4" s="1"/>
  <c r="L31" i="4"/>
  <c r="P31" i="4" s="1"/>
  <c r="L21" i="4"/>
  <c r="P21" i="4" s="1"/>
  <c r="L13" i="4"/>
  <c r="P13" i="4" s="1"/>
  <c r="Q21" i="4"/>
  <c r="Q12" i="4"/>
  <c r="Q13" i="4"/>
  <c r="L26" i="4"/>
  <c r="P26" i="4" s="1"/>
  <c r="L36" i="4"/>
  <c r="P36" i="4" s="1"/>
  <c r="L16" i="4"/>
  <c r="P16" i="4" s="1"/>
  <c r="Q37" i="4"/>
  <c r="Q36" i="4"/>
  <c r="L32" i="4"/>
  <c r="P32" i="4" s="1"/>
  <c r="Q40" i="4"/>
  <c r="Q9" i="4"/>
  <c r="L19" i="4"/>
  <c r="P19" i="4" s="1"/>
  <c r="Q15" i="4"/>
  <c r="Q33" i="4"/>
  <c r="L30" i="4"/>
  <c r="P30" i="4" s="1"/>
  <c r="L41" i="4"/>
  <c r="P41" i="4" s="1"/>
  <c r="Q30" i="4"/>
  <c r="L43" i="4"/>
  <c r="P43" i="4" s="1"/>
  <c r="L35" i="4"/>
  <c r="P35" i="4" s="1"/>
  <c r="L34" i="4"/>
  <c r="P34" i="4" s="1"/>
  <c r="P10" i="2"/>
  <c r="D48" i="2" l="1"/>
  <c r="Q44" i="4"/>
  <c r="P44" i="4"/>
  <c r="D50" i="2" l="1"/>
  <c r="A50" i="2" s="1"/>
  <c r="D47" i="4"/>
  <c r="D49" i="4" s="1"/>
</calcChain>
</file>

<file path=xl/sharedStrings.xml><?xml version="1.0" encoding="utf-8"?>
<sst xmlns="http://schemas.openxmlformats.org/spreadsheetml/2006/main" count="422" uniqueCount="328">
  <si>
    <t>Spesenabrechnung</t>
  </si>
  <si>
    <t>Summe Reisekosten:</t>
  </si>
  <si>
    <t xml:space="preserve">Betrag erhalten am: </t>
  </si>
  <si>
    <t>in bar</t>
  </si>
  <si>
    <t>per Überweisung</t>
  </si>
  <si>
    <t>Summen:</t>
  </si>
  <si>
    <t>Unterschrift Arbeitgeber/Selbstständiger</t>
  </si>
  <si>
    <t>sonst. tatsächl. Kosten
lt. Belegen / Betrag in Euro</t>
  </si>
  <si>
    <t>nein</t>
  </si>
  <si>
    <t xml:space="preserve">Verpflegungs-
pauschale bei über 8 Stunden </t>
  </si>
  <si>
    <t>Abwesenheit Anreisetag</t>
  </si>
  <si>
    <t>Abwesenheit Ankuftstag</t>
  </si>
  <si>
    <t>Tagesreise?</t>
  </si>
  <si>
    <t>Eintagesfall</t>
  </si>
  <si>
    <t>Übernachtungs-
pauschale</t>
  </si>
  <si>
    <t>ja</t>
  </si>
  <si>
    <t>KM Kosten</t>
  </si>
  <si>
    <t xml:space="preserve">Abfahrts-zeit
hh:mm </t>
  </si>
  <si>
    <t>Ankunfts-zeit hh:mm</t>
  </si>
  <si>
    <t>gefahrene
KM</t>
  </si>
  <si>
    <t>Erstattung (+)/ Nachzahlung (-):</t>
  </si>
  <si>
    <t xml:space="preserve">Verpflegungs-pauschale bei  24 Stunden </t>
  </si>
  <si>
    <t>Kundename &amp; Anlass der Geschäftsreise</t>
  </si>
  <si>
    <t>Ort 
(von wo, wohin gefahren?)</t>
  </si>
  <si>
    <r>
      <t xml:space="preserve">        </t>
    </r>
    <r>
      <rPr>
        <sz val="16"/>
        <color indexed="8"/>
        <rFont val="Arial"/>
        <family val="2"/>
      </rPr>
      <t/>
    </r>
  </si>
  <si>
    <t>Harleshäuserstr. 76</t>
  </si>
  <si>
    <t xml:space="preserve">      </t>
  </si>
  <si>
    <t>34130 Kassel</t>
  </si>
  <si>
    <t>Name, Vorname:</t>
  </si>
  <si>
    <t>für Monat:</t>
  </si>
  <si>
    <t>Abreise-tag
tt.mm.jj</t>
  </si>
  <si>
    <t>Rückreise-tag
tt.mm.jj</t>
  </si>
  <si>
    <t>Ja/Nein</t>
  </si>
  <si>
    <t xml:space="preserve">private Unter-brin-gung:  </t>
  </si>
  <si>
    <t>Anzahl volle Abwesen-heitstage</t>
  </si>
  <si>
    <t>Anmerkungen</t>
  </si>
  <si>
    <t>abzüglich bereits gezahlter Vorschuss:</t>
  </si>
  <si>
    <t>Senden an:</t>
  </si>
  <si>
    <t>Unterschrift Arbeitnehmer</t>
  </si>
  <si>
    <t xml:space="preserve">Reisekostenabrechnung 2018      </t>
  </si>
  <si>
    <t>Weltz &amp; Partner PartG mbB</t>
  </si>
  <si>
    <t xml:space="preserve">Land: 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</si>
  <si>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</si>
  <si>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</si>
  <si>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</si>
  <si>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</si>
  <si>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</si>
  <si>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</si>
  <si>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</si>
  <si>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</si>
  <si>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</si>
  <si>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</si>
  <si>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</si>
  <si>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</si>
  <si>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</si>
  <si>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</si>
  <si>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</si>
  <si>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</si>
  <si>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Bulgarien</t>
  </si>
  <si>
    <t>Burkina Faso</t>
  </si>
  <si>
    <t>Burundi</t>
  </si>
  <si>
    <t>Chile</t>
  </si>
  <si>
    <t>Costa Rica</t>
  </si>
  <si>
    <t>Dominica</t>
  </si>
  <si>
    <t>Dominikanische Republik</t>
  </si>
  <si>
    <t>Dschibuti</t>
  </si>
  <si>
    <t>Dänemark</t>
  </si>
  <si>
    <t>Ecuador</t>
  </si>
  <si>
    <t>El Salvador</t>
  </si>
  <si>
    <t>Eritrea</t>
  </si>
  <si>
    <t>Estland</t>
  </si>
  <si>
    <t>Fidschi</t>
  </si>
  <si>
    <t>Finnland</t>
  </si>
  <si>
    <t>Gabun</t>
  </si>
  <si>
    <t>Gambia</t>
  </si>
  <si>
    <t>Georgien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</si>
  <si>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</si>
  <si>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</si>
  <si>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</si>
  <si>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</si>
  <si>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</si>
  <si>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</si>
  <si>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</si>
  <si>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</si>
  <si>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Indonesien</t>
  </si>
  <si>
    <t>Irland</t>
  </si>
  <si>
    <t>Island</t>
  </si>
  <si>
    <t>Israel</t>
  </si>
  <si>
    <t>Jamaika</t>
  </si>
  <si>
    <t>Jemen</t>
  </si>
  <si>
    <t>Jordanien</t>
  </si>
  <si>
    <t>Kambodscha</t>
  </si>
  <si>
    <t>Kamerun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</si>
  <si>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</si>
  <si>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</si>
  <si>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</si>
  <si>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</si>
  <si>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</si>
  <si>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</si>
  <si>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</si>
  <si>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</si>
  <si>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</si>
  <si>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</si>
  <si>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</si>
  <si>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</si>
  <si>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</si>
  <si>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</si>
  <si>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</si>
  <si>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</si>
  <si>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</si>
  <si>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</si>
  <si>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</si>
  <si>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</si>
  <si>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</si>
  <si>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</si>
  <si>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</si>
  <si>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</si>
  <si>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</si>
  <si>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</si>
  <si>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</si>
  <si>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</si>
  <si>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</si>
  <si>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</si>
  <si>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</si>
  <si>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</si>
  <si>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</si>
  <si>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</si>
  <si>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</si>
  <si>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</si>
  <si>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Namibia</t>
  </si>
  <si>
    <t>Nepal</t>
  </si>
  <si>
    <t>Neuseeland</t>
  </si>
  <si>
    <t>Nicaragua</t>
  </si>
  <si>
    <t>Niger</t>
  </si>
  <si>
    <t>Nigeria</t>
  </si>
  <si>
    <t>Norwegen</t>
  </si>
  <si>
    <t>Oman</t>
  </si>
  <si>
    <t>Palau</t>
  </si>
  <si>
    <t>Panama</t>
  </si>
  <si>
    <t>Papua-Neuguinea</t>
  </si>
  <si>
    <t>Paraguay</t>
  </si>
  <si>
    <t>Peru</t>
  </si>
  <si>
    <t>Philippinen</t>
  </si>
  <si>
    <t>Portugal</t>
  </si>
  <si>
    <t>Ruanda</t>
  </si>
  <si>
    <t>Sambia</t>
  </si>
  <si>
    <t>Samoa</t>
  </si>
  <si>
    <t>San Marino</t>
  </si>
  <si>
    <t>Schweden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</si>
  <si>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</si>
  <si>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</si>
  <si>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</si>
  <si>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</si>
  <si>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</si>
  <si>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</si>
  <si>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</si>
  <si>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St. Kitts und Nevis</t>
  </si>
  <si>
    <t>St. Lucia</t>
  </si>
  <si>
    <t>St. Vincent und die Grenadinen</t>
  </si>
  <si>
    <t>Sudan</t>
  </si>
  <si>
    <t>Suriname</t>
  </si>
  <si>
    <t>Syrien</t>
  </si>
  <si>
    <t>Südsudan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</si>
  <si>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</si>
  <si>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</si>
  <si>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</si>
  <si>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</si>
  <si>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</si>
  <si>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</si>
  <si>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</si>
  <si>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</si>
  <si>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</si>
  <si>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Tunesien</t>
  </si>
  <si>
    <t>Turkmenistan</t>
  </si>
  <si>
    <t>Uganda</t>
  </si>
  <si>
    <t>Ukraine</t>
  </si>
  <si>
    <t>Ungarn</t>
  </si>
  <si>
    <t>Uruguay</t>
  </si>
  <si>
    <t>Usbekistan</t>
  </si>
  <si>
    <t>Venezuela</t>
  </si>
  <si>
    <t>Vietnam</t>
  </si>
  <si>
    <t>Weißrussland</t>
  </si>
  <si>
    <t>Zentralafrikanische Republik</t>
  </si>
  <si>
    <t>Zypern</t>
  </si>
  <si>
    <t>Ägypten</t>
  </si>
  <si>
    <t>Äquatorialguinea</t>
  </si>
  <si>
    <t>Äthiopien</t>
  </si>
  <si>
    <t>Österreich</t>
  </si>
  <si>
    <t>Pauschbeträge für Verpflegungsmehraufwendungen</t>
  </si>
  <si>
    <t>für den An- und Abreisetag sowie bei einer Abwesenheits- dauer von mehr als 8 Stunden je Kalendertag</t>
  </si>
  <si>
    <t>Pauschbetrag für Übernachtungs-</t>
  </si>
  <si>
    <t>kosten</t>
  </si>
  <si>
    <t>€</t>
  </si>
  <si>
    <t>Afghanistan</t>
  </si>
  <si>
    <t>Brunei</t>
  </si>
  <si>
    <t>Côte d’Ivoire</t>
  </si>
  <si>
    <t>Iran</t>
  </si>
  <si>
    <t>Japan</t>
  </si>
  <si>
    <t>Kongo, Demokratische Republik</t>
  </si>
  <si>
    <t>Korea, Demokratische Volksrepublik</t>
  </si>
  <si>
    <t>Korea, Republik</t>
  </si>
  <si>
    <t>Marshall Inseln</t>
  </si>
  <si>
    <t>Myanmar</t>
  </si>
  <si>
    <t>Niederlande</t>
  </si>
  <si>
    <t>Russische Föderation</t>
  </si>
  <si>
    <t>São Tomé – Príncipe</t>
  </si>
  <si>
    <t>Sri Lanka</t>
  </si>
  <si>
    <t>Vatikanstaat</t>
  </si>
  <si>
    <t>Vereinigte Arabische Emirate</t>
  </si>
  <si>
    <t>bei einer Abwesenheits-dauer von mindestens 24 Stunden je Kalendertag</t>
  </si>
  <si>
    <t>Land</t>
  </si>
  <si>
    <t>Australien – Canberra</t>
  </si>
  <si>
    <t>Australien – Sydney</t>
  </si>
  <si>
    <t>Australien – im Übrigen</t>
  </si>
  <si>
    <t>Brasilien – Brasilia</t>
  </si>
  <si>
    <t>Brasilien – Rio de Janeiro</t>
  </si>
  <si>
    <t>Brasilien – Sao Paulo</t>
  </si>
  <si>
    <t>Brasilien – im Übrigen</t>
  </si>
  <si>
    <t>China – Chengdu</t>
  </si>
  <si>
    <t>China – Hongkong</t>
  </si>
  <si>
    <t>China – Kanton</t>
  </si>
  <si>
    <t>China – Peking</t>
  </si>
  <si>
    <t>China – Shanghai</t>
  </si>
  <si>
    <t>China – im Übrigen</t>
  </si>
  <si>
    <t>Frankreich - Lyon</t>
  </si>
  <si>
    <t>Frankreich – Marseille</t>
  </si>
  <si>
    <t>Frankreich – Paris sowie die Departements 92, 93 und 94</t>
  </si>
  <si>
    <t>Frankreich – Straßburg</t>
  </si>
  <si>
    <t>Frankreich – im Übrigen</t>
  </si>
  <si>
    <t>Griechenland – Athen</t>
  </si>
  <si>
    <t>Griechenland – im Übrigen</t>
  </si>
  <si>
    <t>Indien – Chennai</t>
  </si>
  <si>
    <t>Indien – Kalkutta</t>
  </si>
  <si>
    <t>Indien – Mumbai</t>
  </si>
  <si>
    <t>Indien – Neu Delhi</t>
  </si>
  <si>
    <t>Indien – im Übrigen</t>
  </si>
  <si>
    <t>Italien – Mailand</t>
  </si>
  <si>
    <t>Italien – Rom</t>
  </si>
  <si>
    <t>Italien – im Übrigen</t>
  </si>
  <si>
    <t>Japan – Tokio</t>
  </si>
  <si>
    <t>Japan– im Übrigen</t>
  </si>
  <si>
    <t>Kanada – Ottawa</t>
  </si>
  <si>
    <t>Kanada – Toronto</t>
  </si>
  <si>
    <t>Kanada – Vancouver</t>
  </si>
  <si>
    <t>Kanada – im Übrigen</t>
  </si>
  <si>
    <t>Pakistan – Islamabad</t>
  </si>
  <si>
    <t>Pakistan – im Übrigen</t>
  </si>
  <si>
    <t>Polen – Breslau</t>
  </si>
  <si>
    <t>Polen – Danzig</t>
  </si>
  <si>
    <t>Polen – Krakau</t>
  </si>
  <si>
    <t>Polen – Warschau</t>
  </si>
  <si>
    <t>Polen – im Übrigen</t>
  </si>
  <si>
    <t>Rumänien – Bukarest</t>
  </si>
  <si>
    <t>Rumänien – im Übrigen</t>
  </si>
  <si>
    <t>Russische Föderation – Jekatarinburg</t>
  </si>
  <si>
    <t>Russische Föderation – Moskau</t>
  </si>
  <si>
    <t>Russische Föderation – St. Petersburg</t>
  </si>
  <si>
    <t>Russische Föderation – im Übrigen</t>
  </si>
  <si>
    <t>Saudi-Arabien – Djidda</t>
  </si>
  <si>
    <t>Saudi-Arabien – Riad</t>
  </si>
  <si>
    <t>Saudi-Arabien – im Übrigen</t>
  </si>
  <si>
    <t>Schweiz – Genf</t>
  </si>
  <si>
    <t>Schweiz – im Übrigen</t>
  </si>
  <si>
    <t>Spanien – Barcelona</t>
  </si>
  <si>
    <t>Spanien – Kanarische Inseln</t>
  </si>
  <si>
    <t>Spanien – Madrid</t>
  </si>
  <si>
    <t>Spanien – Palma de Mallorca</t>
  </si>
  <si>
    <t>Spanien – im Übrigen</t>
  </si>
  <si>
    <t>Südafrika – Kapstadt</t>
  </si>
  <si>
    <t>Südafrika – Johannisburg</t>
  </si>
  <si>
    <t>Südafrika – im Übrigen</t>
  </si>
  <si>
    <t>Türkei – Istanbul</t>
  </si>
  <si>
    <t>Türkei – Izmir</t>
  </si>
  <si>
    <t>Türkei – im Übrigen</t>
  </si>
  <si>
    <t>USA – Atlanta</t>
  </si>
  <si>
    <t>USA – Boston</t>
  </si>
  <si>
    <t>USA – Chicago</t>
  </si>
  <si>
    <t>USA – Houston</t>
  </si>
  <si>
    <t>USA – Los Angeles</t>
  </si>
  <si>
    <t>USA – Miami</t>
  </si>
  <si>
    <t>USA – New York City</t>
  </si>
  <si>
    <t>USA – San Francisco</t>
  </si>
  <si>
    <t>USA – Washington, D. C.</t>
  </si>
  <si>
    <t>USA – im Übrigen</t>
  </si>
  <si>
    <t>UK – London</t>
  </si>
  <si>
    <t>UK – im Übrigen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</si>
  <si>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</si>
  <si>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</si>
  <si>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</si>
  <si>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</si>
  <si>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</si>
  <si>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</si>
  <si>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</si>
  <si>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</si>
  <si>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</si>
  <si>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</si>
  <si>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</si>
  <si>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</si>
  <si>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
Ort 
(von wo, wohin gefahren?)</t>
  </si>
  <si>
    <t xml:space="preserve">
Kundename &amp; Anlass der Geschäftsreise</t>
  </si>
  <si>
    <t xml:space="preserve">
gefahrene
KM</t>
  </si>
  <si>
    <t xml:space="preserve">
Fahrtkosten</t>
  </si>
  <si>
    <t xml:space="preserve">Name, Vorname:           </t>
  </si>
  <si>
    <t>ist Arbeitnehmer (ja/nein)?</t>
  </si>
  <si>
    <t xml:space="preserve">Arbeitgeber erstattet ÜN-Kosten ohne Beleg (ja/nein)?          </t>
  </si>
  <si>
    <t xml:space="preserve">
Anzahl Über-nach-tungen ohne Beleg</t>
  </si>
  <si>
    <t xml:space="preserve">
Übernach-tungs-
pauschale</t>
  </si>
  <si>
    <t>Anzahl Tage (Schritt 1)</t>
  </si>
  <si>
    <t>Pauschale Allgemein</t>
  </si>
  <si>
    <t>[tt.mm.jj]</t>
  </si>
  <si>
    <t xml:space="preserve">[hh:mm] </t>
  </si>
  <si>
    <t xml:space="preserve">
Abreise-Tag
</t>
  </si>
  <si>
    <r>
      <t xml:space="preserve">
Abreise-Zeit
</t>
    </r>
    <r>
      <rPr>
        <sz val="16"/>
        <color theme="0"/>
        <rFont val="Open Sans"/>
        <family val="2"/>
      </rPr>
      <t/>
    </r>
  </si>
  <si>
    <t xml:space="preserve">
Rückreise-Tag
</t>
  </si>
  <si>
    <t xml:space="preserve">
Rückreise-Zeit </t>
  </si>
  <si>
    <t>[ja/nein]</t>
  </si>
  <si>
    <t>[von: Straßenname Haus-Nr., Stadt 
 zu: Straßenname Haus-Nr., Stadt ]</t>
  </si>
  <si>
    <t xml:space="preserve">
Über-nachtung (=ÜN)
</t>
  </si>
  <si>
    <t>Verpflegungs-mehr-aufwands-pauschale</t>
  </si>
  <si>
    <t xml:space="preserve">
Anmerkungen/
Bezeichnung der sonstigen Kosten</t>
  </si>
  <si>
    <t xml:space="preserve">
sonst. tatsächl. Kosten
lt. Belegen </t>
  </si>
  <si>
    <t>[Euro]</t>
  </si>
  <si>
    <t>[rechnerisch]</t>
  </si>
  <si>
    <t>./. bereits gezahlter Vorschuss:</t>
  </si>
  <si>
    <t xml:space="preserve">    Summe Reisekosten:</t>
  </si>
  <si>
    <t>v</t>
  </si>
  <si>
    <t>Auswahl der Zahlungsart:</t>
  </si>
  <si>
    <t>(Datum, Unterschrift des Reisenden)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</si>
</sst>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h:mm;@"/>
    <numFmt numFmtId="166" formatCode="##,##0.0&quot; €/KM&quot;"/>
    <numFmt numFmtId="167" formatCode="_-* #,##0.00\ [$€-407]_-;\-* #,##0.00\ [$€-407]_-;_-* &quot;-&quot;??\ [$€-407]_-;_-@_-"/>
    <numFmt numFmtId="168" formatCode="dd/mm/yy;@"/>
    <numFmt numFmtId="169" formatCode="##,##0.00&quot; EUR/km&quot;"/>
    <numFmt numFmtId="170" formatCode="#,##0.00\ [$EUR]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6"/>
      <color theme="0" tint="-0.14999847407452621"/>
      <name val="Arial"/>
      <family val="2"/>
    </font>
    <font>
      <b/>
      <sz val="16"/>
      <color rgb="FF002060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9"/>
      <color theme="0"/>
      <name val="Arial"/>
      <family val="2"/>
    </font>
    <font>
      <sz val="14"/>
      <color theme="0"/>
      <name val="Arial"/>
      <family val="2"/>
    </font>
    <font>
      <b/>
      <sz val="9"/>
      <color theme="0"/>
      <name val="Arial"/>
      <family val="2"/>
    </font>
    <font>
      <sz val="9"/>
      <color rgb="FF54555B"/>
      <name val="Arial"/>
      <family val="2"/>
    </font>
    <font>
      <b/>
      <sz val="9"/>
      <color rgb="FF54555B"/>
      <name val="Arial"/>
      <family val="2"/>
    </font>
    <font>
      <b/>
      <sz val="24"/>
      <color theme="1"/>
      <name val="Open Sans"/>
      <family val="2"/>
    </font>
    <font>
      <b/>
      <sz val="18"/>
      <color theme="1"/>
      <name val="Open Sans"/>
      <family val="2"/>
    </font>
    <font>
      <b/>
      <sz val="18"/>
      <color theme="0"/>
      <name val="Open Sans"/>
      <family val="2"/>
    </font>
    <font>
      <sz val="11"/>
      <color theme="1"/>
      <name val="Open Sans"/>
      <family val="2"/>
    </font>
    <font>
      <b/>
      <sz val="16"/>
      <color theme="1"/>
      <name val="Open Sans"/>
      <family val="2"/>
    </font>
    <font>
      <b/>
      <sz val="18"/>
      <name val="Open Sans"/>
      <family val="2"/>
    </font>
    <font>
      <sz val="11"/>
      <color theme="0"/>
      <name val="Open Sans"/>
      <family val="2"/>
    </font>
    <font>
      <b/>
      <sz val="16"/>
      <color theme="0"/>
      <name val="Open Sans"/>
      <family val="2"/>
    </font>
    <font>
      <b/>
      <sz val="12"/>
      <color theme="0"/>
      <name val="Open Sans"/>
      <family val="2"/>
    </font>
    <font>
      <sz val="16"/>
      <color theme="1"/>
      <name val="Open Sans"/>
      <family val="2"/>
    </font>
    <font>
      <sz val="16"/>
      <name val="Open Sans"/>
      <family val="2"/>
    </font>
    <font>
      <b/>
      <sz val="16"/>
      <name val="Open Sans"/>
      <family val="2"/>
    </font>
    <font>
      <sz val="16"/>
      <color theme="0"/>
      <name val="Open Sans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1" fillId="0" borderId="0"/>
  </cellStyleXfs>
  <cellXfs count="338">
    <xf numFmtId="0" fontId="0" fillId="0" borderId="0" xfId="0"/>
    <xf numFmtId="0" fontId="7" fillId="2" borderId="1" xfId="0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protection locked="0"/>
    </xf>
    <xf numFmtId="0" fontId="0" fillId="2" borderId="0" xfId="0" applyFont="1" applyFill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3" xfId="0" applyFont="1" applyFill="1" applyBorder="1" applyProtection="1"/>
    <xf numFmtId="0" fontId="0" fillId="0" borderId="0" xfId="0" applyFont="1" applyProtection="1">
      <protection locked="0"/>
    </xf>
    <xf numFmtId="14" fontId="9" fillId="2" borderId="4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10" fillId="2" borderId="4" xfId="0" applyFont="1" applyFill="1" applyBorder="1" applyAlignment="1" applyProtection="1">
      <protection locked="0"/>
    </xf>
    <xf numFmtId="14" fontId="7" fillId="3" borderId="0" xfId="0" applyNumberFormat="1" applyFont="1" applyFill="1" applyBorder="1" applyAlignment="1" applyProtection="1">
      <protection locked="0"/>
    </xf>
    <xf numFmtId="0" fontId="0" fillId="2" borderId="0" xfId="0" applyFont="1" applyFill="1" applyProtection="1"/>
    <xf numFmtId="14" fontId="7" fillId="2" borderId="0" xfId="0" applyNumberFormat="1" applyFont="1" applyFill="1" applyBorder="1" applyAlignment="1" applyProtection="1">
      <protection locked="0"/>
    </xf>
    <xf numFmtId="0" fontId="0" fillId="2" borderId="5" xfId="0" applyFont="1" applyFill="1" applyBorder="1" applyProtection="1"/>
    <xf numFmtId="0" fontId="10" fillId="2" borderId="6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/>
    <xf numFmtId="0" fontId="7" fillId="2" borderId="8" xfId="0" applyFont="1" applyFill="1" applyBorder="1" applyAlignment="1" applyProtection="1">
      <protection locked="0"/>
    </xf>
    <xf numFmtId="0" fontId="0" fillId="2" borderId="9" xfId="0" applyFont="1" applyFill="1" applyBorder="1" applyProtection="1"/>
    <xf numFmtId="0" fontId="11" fillId="2" borderId="0" xfId="0" applyFont="1" applyFill="1" applyProtection="1"/>
    <xf numFmtId="20" fontId="11" fillId="2" borderId="0" xfId="0" applyNumberFormat="1" applyFont="1" applyFill="1" applyProtection="1"/>
    <xf numFmtId="0" fontId="0" fillId="2" borderId="10" xfId="0" applyFont="1" applyFill="1" applyBorder="1" applyProtection="1"/>
    <xf numFmtId="0" fontId="12" fillId="4" borderId="11" xfId="0" applyFont="1" applyFill="1" applyBorder="1" applyAlignment="1" applyProtection="1">
      <alignment horizont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6" fontId="12" fillId="4" borderId="13" xfId="0" applyNumberFormat="1" applyFont="1" applyFill="1" applyBorder="1" applyAlignment="1" applyProtection="1">
      <alignment horizontal="center" vertical="top" wrapText="1"/>
    </xf>
    <xf numFmtId="14" fontId="12" fillId="4" borderId="9" xfId="0" applyNumberFormat="1" applyFont="1" applyFill="1" applyBorder="1" applyProtection="1"/>
    <xf numFmtId="165" fontId="12" fillId="4" borderId="14" xfId="0" applyNumberFormat="1" applyFont="1" applyFill="1" applyBorder="1" applyProtection="1"/>
    <xf numFmtId="0" fontId="12" fillId="4" borderId="14" xfId="0" applyFont="1" applyFill="1" applyBorder="1" applyProtection="1"/>
    <xf numFmtId="164" fontId="12" fillId="4" borderId="14" xfId="0" applyNumberFormat="1" applyFont="1" applyFill="1" applyBorder="1" applyProtection="1"/>
    <xf numFmtId="0" fontId="0" fillId="0" borderId="0" xfId="0" applyFont="1" applyProtection="1"/>
    <xf numFmtId="6" fontId="12" fillId="4" borderId="14" xfId="0" applyNumberFormat="1" applyFont="1" applyFill="1" applyBorder="1" applyProtection="1"/>
    <xf numFmtId="6" fontId="12" fillId="4" borderId="10" xfId="0" applyNumberFormat="1" applyFont="1" applyFill="1" applyBorder="1" applyProtection="1"/>
    <xf numFmtId="0" fontId="13" fillId="0" borderId="0" xfId="0" applyFont="1" applyFill="1" applyBorder="1" applyProtection="1"/>
    <xf numFmtId="164" fontId="13" fillId="0" borderId="0" xfId="0" applyNumberFormat="1" applyFont="1" applyFill="1" applyBorder="1" applyProtection="1"/>
    <xf numFmtId="0" fontId="12" fillId="4" borderId="10" xfId="0" applyFont="1" applyFill="1" applyBorder="1" applyAlignment="1" applyProtection="1">
      <alignment horizontal="left" wrapText="1"/>
    </xf>
    <xf numFmtId="164" fontId="4" fillId="2" borderId="15" xfId="0" applyNumberFormat="1" applyFont="1" applyFill="1" applyBorder="1" applyAlignment="1" applyProtection="1"/>
    <xf numFmtId="0" fontId="4" fillId="2" borderId="0" xfId="0" applyFont="1" applyFill="1" applyBorder="1" applyAlignment="1" applyProtection="1"/>
    <xf numFmtId="0" fontId="13" fillId="2" borderId="0" xfId="0" applyFont="1" applyFill="1" applyBorder="1" applyProtection="1"/>
    <xf numFmtId="164" fontId="13" fillId="2" borderId="0" xfId="0" applyNumberFormat="1" applyFont="1" applyFill="1" applyBorder="1" applyProtection="1"/>
    <xf numFmtId="0" fontId="4" fillId="2" borderId="6" xfId="0" applyFont="1" applyFill="1" applyBorder="1" applyAlignment="1" applyProtection="1">
      <alignment vertical="top"/>
    </xf>
    <xf numFmtId="0" fontId="4" fillId="2" borderId="7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protection locked="0"/>
    </xf>
    <xf numFmtId="0" fontId="14" fillId="5" borderId="0" xfId="0" applyFont="1" applyFill="1" applyBorder="1" applyAlignment="1" applyProtection="1">
      <protection locked="0"/>
    </xf>
    <xf numFmtId="0" fontId="0" fillId="2" borderId="8" xfId="0" applyFont="1" applyFill="1" applyBorder="1" applyProtection="1"/>
    <xf numFmtId="164" fontId="15" fillId="6" borderId="1" xfId="0" applyNumberFormat="1" applyFont="1" applyFill="1" applyBorder="1" applyAlignment="1" applyProtection="1">
      <alignment horizontal="right" vertical="center" wrapText="1"/>
    </xf>
    <xf numFmtId="0" fontId="12" fillId="4" borderId="1" xfId="0" applyFont="1" applyFill="1" applyBorder="1" applyAlignment="1" applyProtection="1">
      <alignment horizontal="left" wrapText="1"/>
    </xf>
    <xf numFmtId="0" fontId="5" fillId="4" borderId="14" xfId="0" applyFont="1" applyFill="1" applyBorder="1" applyAlignment="1" applyProtection="1">
      <alignment horizontal="left" vertical="top" wrapText="1"/>
    </xf>
    <xf numFmtId="0" fontId="12" fillId="4" borderId="14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protection locked="0"/>
    </xf>
    <xf numFmtId="0" fontId="12" fillId="4" borderId="10" xfId="0" applyFont="1" applyFill="1" applyBorder="1" applyAlignment="1" applyProtection="1">
      <alignment horizontal="left" wrapText="1"/>
      <protection locked="0"/>
    </xf>
    <xf numFmtId="0" fontId="4" fillId="5" borderId="16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</xf>
    <xf numFmtId="0" fontId="12" fillId="2" borderId="1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/>
    <xf numFmtId="0" fontId="5" fillId="2" borderId="7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/>
    <xf numFmtId="14" fontId="13" fillId="2" borderId="17" xfId="0" applyNumberFormat="1" applyFont="1" applyFill="1" applyBorder="1" applyProtection="1"/>
    <xf numFmtId="165" fontId="13" fillId="2" borderId="0" xfId="0" applyNumberFormat="1" applyFont="1" applyFill="1" applyBorder="1" applyProtection="1"/>
    <xf numFmtId="14" fontId="16" fillId="2" borderId="4" xfId="0" applyNumberFormat="1" applyFont="1" applyFill="1" applyBorder="1" applyProtection="1"/>
    <xf numFmtId="165" fontId="16" fillId="2" borderId="0" xfId="0" applyNumberFormat="1" applyFont="1" applyFill="1" applyBorder="1" applyProtection="1"/>
    <xf numFmtId="0" fontId="0" fillId="2" borderId="0" xfId="0" applyFont="1" applyFill="1" applyBorder="1" applyProtection="1"/>
    <xf numFmtId="0" fontId="13" fillId="2" borderId="6" xfId="0" applyFont="1" applyFill="1" applyBorder="1" applyProtection="1"/>
    <xf numFmtId="0" fontId="13" fillId="2" borderId="7" xfId="0" applyFont="1" applyFill="1" applyBorder="1" applyProtection="1"/>
    <xf numFmtId="0" fontId="0" fillId="2" borderId="7" xfId="0" applyFont="1" applyFill="1" applyBorder="1" applyProtection="1"/>
    <xf numFmtId="0" fontId="7" fillId="2" borderId="1" xfId="0" applyFont="1" applyFill="1" applyBorder="1" applyAlignment="1" applyProtection="1">
      <protection locked="0"/>
    </xf>
    <xf numFmtId="0" fontId="12" fillId="4" borderId="14" xfId="0" applyFont="1" applyFill="1" applyBorder="1" applyAlignment="1" applyProtection="1">
      <alignment horizontal="left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165" fontId="13" fillId="2" borderId="0" xfId="0" applyNumberFormat="1" applyFont="1" applyFill="1" applyBorder="1" applyProtection="1"/>
    <xf numFmtId="14" fontId="13" fillId="2" borderId="16" xfId="0" applyNumberFormat="1" applyFont="1" applyFill="1" applyBorder="1" applyAlignment="1" applyProtection="1">
      <alignment vertical="top"/>
      <protection locked="0"/>
    </xf>
    <xf numFmtId="165" fontId="13" fillId="2" borderId="16" xfId="0" applyNumberFormat="1" applyFont="1" applyFill="1" applyBorder="1" applyAlignment="1" applyProtection="1">
      <alignment vertical="top"/>
      <protection locked="0"/>
    </xf>
    <xf numFmtId="165" fontId="13" fillId="2" borderId="16" xfId="0" applyNumberFormat="1" applyFont="1" applyFill="1" applyBorder="1" applyAlignment="1" applyProtection="1">
      <alignment vertical="top" wrapText="1"/>
      <protection locked="0"/>
    </xf>
    <xf numFmtId="2" fontId="13" fillId="2" borderId="16" xfId="0" applyNumberFormat="1" applyFont="1" applyFill="1" applyBorder="1" applyAlignment="1" applyProtection="1">
      <alignment horizontal="center" vertical="top"/>
      <protection locked="0"/>
    </xf>
    <xf numFmtId="2" fontId="13" fillId="2" borderId="16" xfId="0" applyNumberFormat="1" applyFont="1" applyFill="1" applyBorder="1" applyAlignment="1" applyProtection="1">
      <alignment horizontal="center" vertical="top"/>
    </xf>
    <xf numFmtId="20" fontId="13" fillId="2" borderId="16" xfId="0" applyNumberFormat="1" applyFont="1" applyFill="1" applyBorder="1" applyAlignment="1" applyProtection="1">
      <alignment horizontal="right" vertical="top"/>
    </xf>
    <xf numFmtId="1" fontId="13" fillId="2" borderId="0" xfId="0" applyNumberFormat="1" applyFont="1" applyFill="1" applyBorder="1" applyAlignment="1" applyProtection="1">
      <alignment vertical="top"/>
    </xf>
    <xf numFmtId="165" fontId="13" fillId="2" borderId="0" xfId="0" applyNumberFormat="1" applyFont="1" applyFill="1" applyBorder="1" applyAlignment="1" applyProtection="1">
      <alignment vertical="top"/>
    </xf>
    <xf numFmtId="1" fontId="13" fillId="2" borderId="16" xfId="0" applyNumberFormat="1" applyFont="1" applyFill="1" applyBorder="1" applyAlignment="1" applyProtection="1">
      <alignment vertical="top"/>
    </xf>
    <xf numFmtId="44" fontId="13" fillId="2" borderId="16" xfId="1" applyFont="1" applyFill="1" applyBorder="1" applyAlignment="1" applyProtection="1">
      <alignment vertical="top"/>
    </xf>
    <xf numFmtId="44" fontId="13" fillId="2" borderId="10" xfId="1" applyFont="1" applyFill="1" applyBorder="1" applyAlignment="1" applyProtection="1">
      <alignment vertical="top"/>
    </xf>
    <xf numFmtId="49" fontId="13" fillId="7" borderId="16" xfId="1" applyNumberFormat="1" applyFont="1" applyFill="1" applyBorder="1" applyAlignment="1" applyProtection="1">
      <alignment horizontal="left" vertical="top" wrapText="1"/>
      <protection locked="0"/>
    </xf>
    <xf numFmtId="167" fontId="13" fillId="2" borderId="16" xfId="0" applyNumberFormat="1" applyFont="1" applyFill="1" applyBorder="1" applyAlignment="1" applyProtection="1">
      <alignment vertical="top"/>
    </xf>
    <xf numFmtId="167" fontId="13" fillId="2" borderId="10" xfId="1" applyNumberFormat="1" applyFont="1" applyFill="1" applyBorder="1" applyAlignment="1" applyProtection="1">
      <alignment vertical="top"/>
    </xf>
    <xf numFmtId="49" fontId="13" fillId="2" borderId="16" xfId="0" applyNumberFormat="1" applyFont="1" applyFill="1" applyBorder="1" applyAlignment="1" applyProtection="1">
      <alignment horizontal="left" vertical="top" wrapText="1"/>
      <protection locked="0"/>
    </xf>
    <xf numFmtId="49" fontId="0" fillId="2" borderId="16" xfId="0" applyNumberFormat="1" applyFont="1" applyFill="1" applyBorder="1" applyAlignment="1" applyProtection="1">
      <alignment horizontal="left" vertical="top" wrapText="1"/>
      <protection locked="0"/>
    </xf>
    <xf numFmtId="167" fontId="13" fillId="2" borderId="0" xfId="1" applyNumberFormat="1" applyFont="1" applyFill="1" applyBorder="1" applyAlignment="1" applyProtection="1">
      <alignment vertical="top"/>
    </xf>
    <xf numFmtId="49" fontId="13" fillId="2" borderId="13" xfId="0" applyNumberFormat="1" applyFont="1" applyFill="1" applyBorder="1" applyAlignment="1" applyProtection="1">
      <alignment horizontal="left" vertical="top" wrapText="1"/>
      <protection locked="0"/>
    </xf>
    <xf numFmtId="167" fontId="13" fillId="2" borderId="5" xfId="1" applyNumberFormat="1" applyFont="1" applyFill="1" applyBorder="1" applyAlignment="1" applyProtection="1">
      <alignment vertical="top"/>
    </xf>
    <xf numFmtId="49" fontId="0" fillId="2" borderId="13" xfId="0" applyNumberFormat="1" applyFont="1" applyFill="1" applyBorder="1" applyAlignment="1" applyProtection="1">
      <alignment horizontal="left" vertical="top" wrapText="1"/>
      <protection locked="0"/>
    </xf>
    <xf numFmtId="165" fontId="13" fillId="2" borderId="0" xfId="0" applyNumberFormat="1" applyFont="1" applyFill="1" applyBorder="1" applyAlignment="1" applyProtection="1">
      <alignment vertical="top" wrapText="1"/>
      <protection locked="0"/>
    </xf>
    <xf numFmtId="167" fontId="13" fillId="2" borderId="13" xfId="0" applyNumberFormat="1" applyFont="1" applyFill="1" applyBorder="1" applyAlignment="1" applyProtection="1">
      <alignment vertical="top"/>
    </xf>
    <xf numFmtId="166" fontId="1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168" fontId="13" fillId="2" borderId="16" xfId="0" applyNumberFormat="1" applyFont="1" applyFill="1" applyBorder="1" applyAlignment="1" applyProtection="1">
      <alignment vertical="top"/>
      <protection locked="0"/>
    </xf>
    <xf numFmtId="0" fontId="17" fillId="8" borderId="0" xfId="0" applyFont="1" applyFill="1" applyBorder="1" applyAlignment="1" applyProtection="1">
      <protection locked="0"/>
    </xf>
    <xf numFmtId="0" fontId="11" fillId="2" borderId="0" xfId="0" applyFont="1" applyFill="1" applyBorder="1"/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Protection="1">
      <protection locked="0"/>
    </xf>
    <xf numFmtId="0" fontId="21" fillId="9" borderId="0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vertical="center" wrapText="1"/>
    </xf>
    <xf numFmtId="0" fontId="0" fillId="0" borderId="0" xfId="0" applyFont="1" applyBorder="1" applyProtection="1">
      <protection locked="0"/>
    </xf>
    <xf numFmtId="0" fontId="22" fillId="9" borderId="0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24" fillId="2" borderId="1" xfId="0" applyFont="1" applyFill="1" applyBorder="1" applyAlignment="1" applyProtection="1"/>
    <xf numFmtId="0" fontId="26" fillId="2" borderId="3" xfId="0" applyFont="1" applyFill="1" applyBorder="1" applyProtection="1"/>
    <xf numFmtId="0" fontId="26" fillId="2" borderId="0" xfId="0" applyFont="1" applyFill="1" applyProtection="1">
      <protection locked="0"/>
    </xf>
    <xf numFmtId="0" fontId="26" fillId="0" borderId="0" xfId="0" applyFont="1" applyProtection="1">
      <protection locked="0"/>
    </xf>
    <xf numFmtId="14" fontId="23" fillId="2" borderId="4" xfId="0" applyNumberFormat="1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/>
    <xf numFmtId="0" fontId="25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alignment horizontal="left"/>
      <protection locked="0"/>
    </xf>
    <xf numFmtId="0" fontId="26" fillId="2" borderId="0" xfId="0" applyFont="1" applyFill="1" applyBorder="1" applyProtection="1">
      <protection locked="0"/>
    </xf>
    <xf numFmtId="0" fontId="27" fillId="2" borderId="4" xfId="0" applyFont="1" applyFill="1" applyBorder="1" applyAlignment="1" applyProtection="1">
      <protection locked="0"/>
    </xf>
    <xf numFmtId="0" fontId="26" fillId="0" borderId="0" xfId="0" applyFont="1" applyBorder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26" fillId="0" borderId="0" xfId="0" applyFont="1" applyFill="1" applyBorder="1" applyProtection="1">
      <protection locked="0"/>
    </xf>
    <xf numFmtId="0" fontId="27" fillId="2" borderId="0" xfId="0" applyFont="1" applyFill="1" applyBorder="1" applyAlignment="1" applyProtection="1">
      <alignment horizontal="right"/>
    </xf>
    <xf numFmtId="0" fontId="26" fillId="3" borderId="0" xfId="0" applyFont="1" applyFill="1" applyBorder="1" applyProtection="1">
      <protection locked="0"/>
    </xf>
    <xf numFmtId="0" fontId="24" fillId="3" borderId="0" xfId="0" applyFont="1" applyFill="1" applyBorder="1" applyAlignment="1" applyProtection="1"/>
    <xf numFmtId="0" fontId="26" fillId="2" borderId="0" xfId="0" applyFont="1" applyFill="1" applyBorder="1" applyProtection="1"/>
    <xf numFmtId="14" fontId="24" fillId="2" borderId="0" xfId="0" applyNumberFormat="1" applyFont="1" applyFill="1" applyBorder="1" applyAlignment="1" applyProtection="1">
      <protection locked="0"/>
    </xf>
    <xf numFmtId="0" fontId="26" fillId="2" borderId="5" xfId="0" applyFont="1" applyFill="1" applyBorder="1" applyProtection="1"/>
    <xf numFmtId="0" fontId="24" fillId="0" borderId="0" xfId="0" applyFont="1" applyFill="1" applyBorder="1" applyAlignment="1" applyProtection="1">
      <alignment vertical="top"/>
      <protection locked="0"/>
    </xf>
    <xf numFmtId="0" fontId="24" fillId="3" borderId="0" xfId="0" applyFont="1" applyFill="1" applyBorder="1" applyAlignment="1" applyProtection="1">
      <alignment vertical="top"/>
      <protection locked="0"/>
    </xf>
    <xf numFmtId="0" fontId="28" fillId="2" borderId="0" xfId="0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horizontal="right" vertical="top"/>
      <protection locked="0"/>
    </xf>
    <xf numFmtId="0" fontId="24" fillId="11" borderId="0" xfId="0" applyFont="1" applyFill="1" applyBorder="1" applyAlignment="1" applyProtection="1"/>
    <xf numFmtId="0" fontId="26" fillId="11" borderId="0" xfId="0" applyFont="1" applyFill="1" applyBorder="1" applyProtection="1"/>
    <xf numFmtId="0" fontId="24" fillId="2" borderId="0" xfId="0" applyFont="1" applyFill="1" applyBorder="1" applyAlignment="1" applyProtection="1">
      <alignment vertical="top"/>
      <protection locked="0"/>
    </xf>
    <xf numFmtId="0" fontId="27" fillId="2" borderId="0" xfId="0" applyFont="1" applyFill="1" applyBorder="1" applyAlignment="1" applyProtection="1">
      <alignment horizontal="right" vertical="top"/>
      <protection locked="0"/>
    </xf>
    <xf numFmtId="0" fontId="24" fillId="2" borderId="0" xfId="0" applyFont="1" applyFill="1" applyBorder="1" applyAlignment="1" applyProtection="1">
      <alignment vertical="center"/>
    </xf>
    <xf numFmtId="0" fontId="26" fillId="2" borderId="4" xfId="0" applyFont="1" applyFill="1" applyBorder="1" applyProtection="1">
      <protection locked="0"/>
    </xf>
    <xf numFmtId="0" fontId="29" fillId="2" borderId="0" xfId="0" applyFont="1" applyFill="1" applyBorder="1" applyProtection="1"/>
    <xf numFmtId="0" fontId="26" fillId="2" borderId="7" xfId="0" applyFont="1" applyFill="1" applyBorder="1" applyProtection="1"/>
    <xf numFmtId="0" fontId="26" fillId="2" borderId="8" xfId="0" applyFont="1" applyFill="1" applyBorder="1" applyProtection="1"/>
    <xf numFmtId="0" fontId="30" fillId="4" borderId="21" xfId="0" applyFont="1" applyFill="1" applyBorder="1" applyAlignment="1" applyProtection="1">
      <alignment horizontal="center" vertical="top" wrapText="1"/>
    </xf>
    <xf numFmtId="0" fontId="31" fillId="4" borderId="27" xfId="0" applyFont="1" applyFill="1" applyBorder="1" applyAlignment="1" applyProtection="1">
      <alignment horizontal="center" vertical="top" wrapText="1"/>
    </xf>
    <xf numFmtId="0" fontId="30" fillId="4" borderId="27" xfId="0" applyFont="1" applyFill="1" applyBorder="1" applyAlignment="1" applyProtection="1">
      <alignment horizontal="center" vertical="top" wrapText="1"/>
    </xf>
    <xf numFmtId="0" fontId="30" fillId="4" borderId="33" xfId="0" applyFont="1" applyFill="1" applyBorder="1" applyAlignment="1" applyProtection="1">
      <alignment horizontal="center" vertical="top" wrapText="1"/>
    </xf>
    <xf numFmtId="0" fontId="30" fillId="4" borderId="32" xfId="0" applyFont="1" applyFill="1" applyBorder="1" applyAlignment="1" applyProtection="1">
      <alignment horizontal="center" vertical="top" wrapText="1"/>
    </xf>
    <xf numFmtId="0" fontId="30" fillId="4" borderId="28" xfId="0" applyFont="1" applyFill="1" applyBorder="1" applyAlignment="1" applyProtection="1">
      <alignment horizontal="center" vertical="top" wrapText="1"/>
    </xf>
    <xf numFmtId="0" fontId="30" fillId="4" borderId="28" xfId="0" applyFont="1" applyFill="1" applyBorder="1" applyAlignment="1" applyProtection="1">
      <alignment horizontal="center" vertical="center" wrapText="1"/>
    </xf>
    <xf numFmtId="6" fontId="30" fillId="4" borderId="28" xfId="0" applyNumberFormat="1" applyFont="1" applyFill="1" applyBorder="1" applyAlignment="1" applyProtection="1">
      <alignment horizontal="center" vertical="center" wrapText="1"/>
    </xf>
    <xf numFmtId="0" fontId="30" fillId="4" borderId="34" xfId="0" applyFont="1" applyFill="1" applyBorder="1" applyAlignment="1" applyProtection="1">
      <alignment horizontal="center" vertical="center" wrapText="1"/>
    </xf>
    <xf numFmtId="165" fontId="32" fillId="0" borderId="25" xfId="0" applyNumberFormat="1" applyFont="1" applyFill="1" applyBorder="1" applyAlignment="1" applyProtection="1">
      <alignment horizontal="center" vertical="top"/>
      <protection locked="0"/>
    </xf>
    <xf numFmtId="165" fontId="32" fillId="0" borderId="25" xfId="0" applyNumberFormat="1" applyFont="1" applyFill="1" applyBorder="1" applyAlignment="1" applyProtection="1">
      <alignment vertical="top" wrapText="1"/>
      <protection locked="0"/>
    </xf>
    <xf numFmtId="2" fontId="32" fillId="0" borderId="25" xfId="0" applyNumberFormat="1" applyFont="1" applyFill="1" applyBorder="1" applyAlignment="1" applyProtection="1">
      <alignment horizontal="center" vertical="top"/>
      <protection locked="0"/>
    </xf>
    <xf numFmtId="2" fontId="32" fillId="0" borderId="30" xfId="0" applyNumberFormat="1" applyFont="1" applyFill="1" applyBorder="1" applyAlignment="1" applyProtection="1">
      <alignment horizontal="center" vertical="top"/>
    </xf>
    <xf numFmtId="1" fontId="32" fillId="0" borderId="30" xfId="0" applyNumberFormat="1" applyFont="1" applyFill="1" applyBorder="1" applyAlignment="1" applyProtection="1">
      <alignment horizontal="center" vertical="top"/>
    </xf>
    <xf numFmtId="49" fontId="32" fillId="0" borderId="26" xfId="1" applyNumberFormat="1" applyFont="1" applyFill="1" applyBorder="1" applyAlignment="1" applyProtection="1">
      <alignment horizontal="left" vertical="top" wrapText="1"/>
      <protection locked="0"/>
    </xf>
    <xf numFmtId="165" fontId="32" fillId="10" borderId="23" xfId="0" applyNumberFormat="1" applyFont="1" applyFill="1" applyBorder="1" applyAlignment="1" applyProtection="1">
      <alignment horizontal="center" vertical="top"/>
      <protection locked="0"/>
    </xf>
    <xf numFmtId="165" fontId="32" fillId="10" borderId="23" xfId="0" applyNumberFormat="1" applyFont="1" applyFill="1" applyBorder="1" applyAlignment="1" applyProtection="1">
      <alignment vertical="top" wrapText="1"/>
      <protection locked="0"/>
    </xf>
    <xf numFmtId="2" fontId="32" fillId="10" borderId="23" xfId="0" applyNumberFormat="1" applyFont="1" applyFill="1" applyBorder="1" applyAlignment="1" applyProtection="1">
      <alignment horizontal="center" vertical="top"/>
      <protection locked="0"/>
    </xf>
    <xf numFmtId="2" fontId="32" fillId="10" borderId="23" xfId="0" applyNumberFormat="1" applyFont="1" applyFill="1" applyBorder="1" applyAlignment="1" applyProtection="1">
      <alignment horizontal="center" vertical="top"/>
    </xf>
    <xf numFmtId="1" fontId="32" fillId="10" borderId="0" xfId="0" applyNumberFormat="1" applyFont="1" applyFill="1" applyBorder="1" applyAlignment="1" applyProtection="1">
      <alignment horizontal="center" vertical="top"/>
    </xf>
    <xf numFmtId="1" fontId="32" fillId="10" borderId="23" xfId="0" applyNumberFormat="1" applyFont="1" applyFill="1" applyBorder="1" applyAlignment="1" applyProtection="1">
      <alignment horizontal="center" vertical="top"/>
    </xf>
    <xf numFmtId="49" fontId="32" fillId="10" borderId="24" xfId="0" applyNumberFormat="1" applyFont="1" applyFill="1" applyBorder="1" applyAlignment="1" applyProtection="1">
      <alignment horizontal="left" vertical="top" wrapText="1"/>
      <protection locked="0"/>
    </xf>
    <xf numFmtId="1" fontId="32" fillId="10" borderId="36" xfId="0" applyNumberFormat="1" applyFont="1" applyFill="1" applyBorder="1" applyAlignment="1" applyProtection="1">
      <alignment horizontal="center" vertical="top"/>
    </xf>
    <xf numFmtId="1" fontId="32" fillId="10" borderId="31" xfId="0" applyNumberFormat="1" applyFont="1" applyFill="1" applyBorder="1" applyAlignment="1" applyProtection="1">
      <alignment horizontal="center" vertical="top"/>
    </xf>
    <xf numFmtId="1" fontId="32" fillId="10" borderId="35" xfId="0" applyNumberFormat="1" applyFont="1" applyFill="1" applyBorder="1" applyAlignment="1" applyProtection="1">
      <alignment horizontal="center" vertical="top"/>
    </xf>
    <xf numFmtId="14" fontId="30" fillId="4" borderId="6" xfId="0" applyNumberFormat="1" applyFont="1" applyFill="1" applyBorder="1" applyProtection="1"/>
    <xf numFmtId="165" fontId="30" fillId="4" borderId="7" xfId="0" applyNumberFormat="1" applyFont="1" applyFill="1" applyBorder="1" applyProtection="1"/>
    <xf numFmtId="0" fontId="30" fillId="4" borderId="7" xfId="0" applyFont="1" applyFill="1" applyBorder="1" applyProtection="1"/>
    <xf numFmtId="170" fontId="30" fillId="4" borderId="7" xfId="0" applyNumberFormat="1" applyFont="1" applyFill="1" applyBorder="1" applyProtection="1"/>
    <xf numFmtId="165" fontId="30" fillId="4" borderId="0" xfId="0" applyNumberFormat="1" applyFont="1" applyFill="1" applyBorder="1" applyProtection="1"/>
    <xf numFmtId="0" fontId="26" fillId="0" borderId="0" xfId="0" applyFont="1" applyBorder="1" applyProtection="1"/>
    <xf numFmtId="164" fontId="30" fillId="4" borderId="29" xfId="0" applyNumberFormat="1" applyFont="1" applyFill="1" applyBorder="1" applyProtection="1"/>
    <xf numFmtId="6" fontId="30" fillId="4" borderId="8" xfId="0" applyNumberFormat="1" applyFont="1" applyFill="1" applyBorder="1" applyProtection="1"/>
    <xf numFmtId="0" fontId="33" fillId="2" borderId="0" xfId="0" applyFont="1" applyFill="1" applyBorder="1" applyAlignment="1" applyProtection="1"/>
    <xf numFmtId="0" fontId="32" fillId="2" borderId="0" xfId="0" applyFont="1" applyFill="1" applyBorder="1" applyProtection="1"/>
    <xf numFmtId="164" fontId="32" fillId="2" borderId="0" xfId="0" applyNumberFormat="1" applyFont="1" applyFill="1" applyBorder="1" applyProtection="1"/>
    <xf numFmtId="0" fontId="33" fillId="2" borderId="0" xfId="0" applyFont="1" applyFill="1" applyBorder="1" applyAlignment="1" applyProtection="1">
      <protection locked="0"/>
    </xf>
    <xf numFmtId="0" fontId="33" fillId="2" borderId="7" xfId="0" applyFont="1" applyFill="1" applyBorder="1" applyAlignment="1" applyProtection="1">
      <alignment horizontal="left"/>
    </xf>
    <xf numFmtId="0" fontId="34" fillId="2" borderId="7" xfId="0" applyFont="1" applyFill="1" applyBorder="1" applyAlignment="1" applyProtection="1"/>
    <xf numFmtId="0" fontId="34" fillId="2" borderId="7" xfId="0" applyFont="1" applyFill="1" applyBorder="1" applyAlignment="1" applyProtection="1">
      <alignment horizontal="center"/>
    </xf>
    <xf numFmtId="0" fontId="33" fillId="2" borderId="7" xfId="0" applyFont="1" applyFill="1" applyBorder="1" applyAlignment="1" applyProtection="1"/>
    <xf numFmtId="0" fontId="35" fillId="4" borderId="6" xfId="0" applyFont="1" applyFill="1" applyBorder="1" applyAlignment="1" applyProtection="1">
      <alignment horizontal="center" vertical="center" wrapText="1"/>
    </xf>
    <xf numFmtId="0" fontId="30" fillId="4" borderId="17" xfId="0" applyFont="1" applyFill="1" applyBorder="1" applyAlignment="1" applyProtection="1">
      <alignment horizontal="center" vertical="top" wrapText="1"/>
    </xf>
    <xf numFmtId="0" fontId="35" fillId="4" borderId="12" xfId="0" applyFont="1" applyFill="1" applyBorder="1" applyAlignment="1" applyProtection="1">
      <alignment horizontal="center" vertical="top" wrapText="1"/>
    </xf>
    <xf numFmtId="0" fontId="30" fillId="4" borderId="11" xfId="0" applyFont="1" applyFill="1" applyBorder="1" applyAlignment="1" applyProtection="1">
      <alignment horizontal="center" vertical="center" wrapText="1"/>
    </xf>
    <xf numFmtId="0" fontId="35" fillId="4" borderId="12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left" wrapText="1"/>
    </xf>
    <xf numFmtId="0" fontId="34" fillId="2" borderId="0" xfId="0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 applyProtection="1">
      <alignment horizontal="left" wrapText="1"/>
      <protection locked="0"/>
    </xf>
    <xf numFmtId="0" fontId="34" fillId="2" borderId="0" xfId="0" applyFont="1" applyFill="1" applyBorder="1" applyAlignment="1" applyProtection="1">
      <alignment vertical="top" wrapText="1"/>
      <protection locked="0"/>
    </xf>
    <xf numFmtId="0" fontId="30" fillId="2" borderId="5" xfId="0" applyFont="1" applyFill="1" applyBorder="1" applyAlignment="1" applyProtection="1">
      <alignment horizontal="left" wrapText="1"/>
    </xf>
    <xf numFmtId="0" fontId="30" fillId="2" borderId="0" xfId="0" applyFont="1" applyFill="1" applyBorder="1" applyAlignment="1" applyProtection="1">
      <alignment horizontal="center" vertical="center"/>
    </xf>
    <xf numFmtId="0" fontId="29" fillId="2" borderId="6" xfId="0" applyFont="1" applyFill="1" applyBorder="1" applyProtection="1"/>
    <xf numFmtId="0" fontId="26" fillId="2" borderId="17" xfId="0" applyFont="1" applyFill="1" applyBorder="1" applyProtection="1"/>
    <xf numFmtId="0" fontId="33" fillId="2" borderId="39" xfId="0" applyFont="1" applyFill="1" applyBorder="1" applyAlignment="1" applyProtection="1">
      <alignment vertical="top"/>
    </xf>
    <xf numFmtId="0" fontId="33" fillId="2" borderId="0" xfId="0" applyFont="1" applyFill="1" applyBorder="1" applyAlignment="1" applyProtection="1">
      <alignment wrapText="1"/>
    </xf>
    <xf numFmtId="0" fontId="30" fillId="4" borderId="11" xfId="0" applyFont="1" applyFill="1" applyBorder="1" applyAlignment="1" applyProtection="1">
      <alignment horizontal="center" vertical="top" wrapText="1"/>
    </xf>
    <xf numFmtId="0" fontId="30" fillId="4" borderId="11" xfId="0" applyFont="1" applyFill="1" applyBorder="1" applyAlignment="1" applyProtection="1">
      <alignment horizontal="center" wrapText="1"/>
    </xf>
    <xf numFmtId="168" fontId="13" fillId="10" borderId="22" xfId="0" applyNumberFormat="1" applyFont="1" applyFill="1" applyBorder="1" applyAlignment="1" applyProtection="1">
      <alignment vertical="top"/>
      <protection locked="0"/>
    </xf>
    <xf numFmtId="165" fontId="13" fillId="10" borderId="23" xfId="0" applyNumberFormat="1" applyFont="1" applyFill="1" applyBorder="1" applyAlignment="1" applyProtection="1">
      <alignment vertical="top"/>
      <protection locked="0"/>
    </xf>
    <xf numFmtId="1" fontId="32" fillId="0" borderId="37" xfId="0" applyNumberFormat="1" applyFont="1" applyFill="1" applyBorder="1" applyAlignment="1" applyProtection="1">
      <alignment horizontal="center" vertical="top"/>
      <protection hidden="1"/>
    </xf>
    <xf numFmtId="1" fontId="32" fillId="0" borderId="25" xfId="0" applyNumberFormat="1" applyFont="1" applyFill="1" applyBorder="1" applyAlignment="1" applyProtection="1">
      <alignment horizontal="center" vertical="top"/>
      <protection hidden="1"/>
    </xf>
    <xf numFmtId="1" fontId="32" fillId="0" borderId="25" xfId="0" applyNumberFormat="1" applyFont="1" applyFill="1" applyBorder="1" applyAlignment="1" applyProtection="1">
      <alignment vertical="top"/>
      <protection hidden="1"/>
    </xf>
    <xf numFmtId="165" fontId="32" fillId="0" borderId="25" xfId="0" applyNumberFormat="1" applyFont="1" applyFill="1" applyBorder="1" applyAlignment="1" applyProtection="1">
      <alignment vertical="top"/>
      <protection hidden="1"/>
    </xf>
    <xf numFmtId="164" fontId="32" fillId="0" borderId="25" xfId="0" applyNumberFormat="1" applyFont="1" applyFill="1" applyBorder="1" applyAlignment="1" applyProtection="1">
      <alignment vertical="top"/>
      <protection hidden="1"/>
    </xf>
    <xf numFmtId="1" fontId="32" fillId="10" borderId="23" xfId="0" applyNumberFormat="1" applyFont="1" applyFill="1" applyBorder="1" applyAlignment="1" applyProtection="1">
      <alignment horizontal="center" vertical="top"/>
      <protection hidden="1"/>
    </xf>
    <xf numFmtId="1" fontId="32" fillId="10" borderId="23" xfId="0" applyNumberFormat="1" applyFont="1" applyFill="1" applyBorder="1" applyAlignment="1" applyProtection="1">
      <alignment vertical="top"/>
      <protection hidden="1"/>
    </xf>
    <xf numFmtId="165" fontId="32" fillId="10" borderId="23" xfId="0" applyNumberFormat="1" applyFont="1" applyFill="1" applyBorder="1" applyAlignment="1" applyProtection="1">
      <alignment vertical="top"/>
      <protection hidden="1"/>
    </xf>
    <xf numFmtId="164" fontId="32" fillId="10" borderId="25" xfId="0" applyNumberFormat="1" applyFont="1" applyFill="1" applyBorder="1" applyAlignment="1" applyProtection="1">
      <alignment vertical="top"/>
      <protection hidden="1"/>
    </xf>
    <xf numFmtId="164" fontId="32" fillId="2" borderId="25" xfId="0" applyNumberFormat="1" applyFont="1" applyFill="1" applyBorder="1" applyAlignment="1" applyProtection="1">
      <alignment vertical="top"/>
      <protection hidden="1"/>
    </xf>
    <xf numFmtId="170" fontId="32" fillId="0" borderId="25" xfId="1" applyNumberFormat="1" applyFont="1" applyFill="1" applyBorder="1" applyAlignment="1" applyProtection="1">
      <alignment vertical="top"/>
      <protection hidden="1"/>
    </xf>
    <xf numFmtId="170" fontId="32" fillId="10" borderId="23" xfId="1" applyNumberFormat="1" applyFont="1" applyFill="1" applyBorder="1" applyAlignment="1" applyProtection="1">
      <alignment vertical="top"/>
      <protection hidden="1"/>
    </xf>
    <xf numFmtId="0" fontId="26" fillId="2" borderId="1" xfId="0" applyFont="1" applyFill="1" applyBorder="1" applyProtection="1"/>
    <xf numFmtId="0" fontId="24" fillId="2" borderId="5" xfId="0" applyFont="1" applyFill="1" applyBorder="1" applyAlignment="1" applyProtection="1"/>
    <xf numFmtId="0" fontId="25" fillId="2" borderId="1" xfId="0" applyFont="1" applyFill="1" applyBorder="1" applyAlignment="1" applyProtection="1"/>
    <xf numFmtId="0" fontId="25" fillId="2" borderId="1" xfId="0" applyFont="1" applyFill="1" applyBorder="1" applyAlignment="1" applyProtection="1">
      <alignment horizontal="left"/>
    </xf>
    <xf numFmtId="0" fontId="25" fillId="2" borderId="21" xfId="0" applyFont="1" applyFill="1" applyBorder="1" applyAlignment="1" applyProtection="1"/>
    <xf numFmtId="169" fontId="35" fillId="4" borderId="12" xfId="0" applyNumberFormat="1" applyFont="1" applyFill="1" applyBorder="1" applyAlignment="1" applyProtection="1">
      <alignment horizontal="center" vertical="center" wrapText="1"/>
    </xf>
    <xf numFmtId="170" fontId="32" fillId="0" borderId="25" xfId="1" applyNumberFormat="1" applyFont="1" applyFill="1" applyBorder="1" applyAlignment="1" applyProtection="1">
      <alignment vertical="top"/>
      <protection locked="0" hidden="1"/>
    </xf>
    <xf numFmtId="170" fontId="32" fillId="10" borderId="23" xfId="1" applyNumberFormat="1" applyFont="1" applyFill="1" applyBorder="1" applyAlignment="1" applyProtection="1">
      <alignment vertical="top"/>
      <protection locked="0" hidden="1"/>
    </xf>
    <xf numFmtId="49" fontId="24" fillId="3" borderId="0" xfId="0" applyNumberFormat="1" applyFont="1" applyFill="1" applyBorder="1" applyAlignment="1" applyProtection="1">
      <protection locked="0"/>
    </xf>
    <xf numFmtId="0" fontId="24" fillId="3" borderId="0" xfId="0" applyFont="1" applyFill="1" applyBorder="1" applyProtection="1">
      <protection locked="0"/>
    </xf>
    <xf numFmtId="0" fontId="24" fillId="3" borderId="0" xfId="0" applyFont="1" applyFill="1" applyBorder="1" applyAlignment="1" applyProtection="1">
      <alignment vertical="center"/>
      <protection locked="0"/>
    </xf>
    <xf numFmtId="168" fontId="13" fillId="2" borderId="22" xfId="0" applyNumberFormat="1" applyFont="1" applyFill="1" applyBorder="1" applyAlignment="1" applyProtection="1">
      <alignment vertical="top"/>
      <protection locked="0"/>
    </xf>
    <xf numFmtId="165" fontId="13" fillId="2" borderId="23" xfId="0" applyNumberFormat="1" applyFont="1" applyFill="1" applyBorder="1" applyAlignment="1" applyProtection="1">
      <alignment vertical="top"/>
      <protection locked="0"/>
    </xf>
    <xf numFmtId="165" fontId="32" fillId="2" borderId="23" xfId="0" applyNumberFormat="1" applyFont="1" applyFill="1" applyBorder="1" applyAlignment="1" applyProtection="1">
      <alignment horizontal="center" vertical="top"/>
      <protection locked="0"/>
    </xf>
    <xf numFmtId="165" fontId="32" fillId="2" borderId="23" xfId="0" applyNumberFormat="1" applyFont="1" applyFill="1" applyBorder="1" applyAlignment="1" applyProtection="1">
      <alignment vertical="top" wrapText="1"/>
      <protection locked="0"/>
    </xf>
    <xf numFmtId="2" fontId="32" fillId="2" borderId="23" xfId="0" applyNumberFormat="1" applyFont="1" applyFill="1" applyBorder="1" applyAlignment="1" applyProtection="1">
      <alignment horizontal="center" vertical="top"/>
      <protection locked="0"/>
    </xf>
    <xf numFmtId="2" fontId="32" fillId="2" borderId="23" xfId="0" applyNumberFormat="1" applyFont="1" applyFill="1" applyBorder="1" applyAlignment="1" applyProtection="1">
      <alignment horizontal="center" vertical="top"/>
    </xf>
    <xf numFmtId="1" fontId="32" fillId="2" borderId="31" xfId="0" applyNumberFormat="1" applyFont="1" applyFill="1" applyBorder="1" applyAlignment="1" applyProtection="1">
      <alignment horizontal="center" vertical="top"/>
    </xf>
    <xf numFmtId="1" fontId="32" fillId="2" borderId="37" xfId="0" applyNumberFormat="1" applyFont="1" applyFill="1" applyBorder="1" applyAlignment="1" applyProtection="1">
      <alignment horizontal="center" vertical="top"/>
      <protection hidden="1"/>
    </xf>
    <xf numFmtId="1" fontId="32" fillId="2" borderId="23" xfId="0" applyNumberFormat="1" applyFont="1" applyFill="1" applyBorder="1" applyAlignment="1" applyProtection="1">
      <alignment horizontal="center" vertical="top"/>
      <protection hidden="1"/>
    </xf>
    <xf numFmtId="1" fontId="32" fillId="2" borderId="23" xfId="0" applyNumberFormat="1" applyFont="1" applyFill="1" applyBorder="1" applyAlignment="1" applyProtection="1">
      <alignment vertical="top"/>
      <protection hidden="1"/>
    </xf>
    <xf numFmtId="165" fontId="32" fillId="2" borderId="25" xfId="0" applyNumberFormat="1" applyFont="1" applyFill="1" applyBorder="1" applyAlignment="1" applyProtection="1">
      <alignment vertical="top"/>
      <protection hidden="1"/>
    </xf>
    <xf numFmtId="165" fontId="32" fillId="2" borderId="23" xfId="0" applyNumberFormat="1" applyFont="1" applyFill="1" applyBorder="1" applyAlignment="1" applyProtection="1">
      <alignment vertical="top"/>
      <protection hidden="1"/>
    </xf>
    <xf numFmtId="170" fontId="32" fillId="2" borderId="23" xfId="1" applyNumberFormat="1" applyFont="1" applyFill="1" applyBorder="1" applyAlignment="1" applyProtection="1">
      <alignment vertical="top"/>
      <protection hidden="1"/>
    </xf>
    <xf numFmtId="170" fontId="32" fillId="2" borderId="23" xfId="1" applyNumberFormat="1" applyFont="1" applyFill="1" applyBorder="1" applyAlignment="1" applyProtection="1">
      <alignment vertical="top"/>
      <protection locked="0" hidden="1"/>
    </xf>
    <xf numFmtId="49" fontId="32" fillId="2" borderId="24" xfId="1" applyNumberFormat="1" applyFont="1" applyFill="1" applyBorder="1" applyAlignment="1" applyProtection="1">
      <alignment horizontal="left" vertical="top" wrapText="1"/>
      <protection locked="0"/>
    </xf>
    <xf numFmtId="1" fontId="32" fillId="2" borderId="36" xfId="0" applyNumberFormat="1" applyFont="1" applyFill="1" applyBorder="1" applyAlignment="1" applyProtection="1">
      <alignment horizontal="center" vertical="top"/>
    </xf>
    <xf numFmtId="1" fontId="32" fillId="2" borderId="23" xfId="0" applyNumberFormat="1" applyFont="1" applyFill="1" applyBorder="1" applyAlignment="1" applyProtection="1">
      <alignment horizontal="center" vertical="top"/>
    </xf>
    <xf numFmtId="1" fontId="32" fillId="2" borderId="0" xfId="0" applyNumberFormat="1" applyFont="1" applyFill="1" applyBorder="1" applyAlignment="1" applyProtection="1">
      <alignment horizontal="center" vertical="top"/>
    </xf>
    <xf numFmtId="165" fontId="32" fillId="2" borderId="25" xfId="0" applyNumberFormat="1" applyFont="1" applyFill="1" applyBorder="1" applyAlignment="1" applyProtection="1">
      <alignment horizontal="center" vertical="top"/>
      <protection locked="0"/>
    </xf>
    <xf numFmtId="165" fontId="32" fillId="2" borderId="25" xfId="0" applyNumberFormat="1" applyFont="1" applyFill="1" applyBorder="1" applyAlignment="1" applyProtection="1">
      <alignment vertical="top" wrapText="1"/>
      <protection locked="0"/>
    </xf>
    <xf numFmtId="2" fontId="32" fillId="2" borderId="25" xfId="0" applyNumberFormat="1" applyFont="1" applyFill="1" applyBorder="1" applyAlignment="1" applyProtection="1">
      <alignment horizontal="center" vertical="top"/>
      <protection locked="0"/>
    </xf>
    <xf numFmtId="2" fontId="32" fillId="2" borderId="25" xfId="0" applyNumberFormat="1" applyFont="1" applyFill="1" applyBorder="1" applyAlignment="1" applyProtection="1">
      <alignment horizontal="center" vertical="top"/>
    </xf>
    <xf numFmtId="1" fontId="32" fillId="2" borderId="25" xfId="0" applyNumberFormat="1" applyFont="1" applyFill="1" applyBorder="1" applyAlignment="1" applyProtection="1">
      <alignment horizontal="center" vertical="top"/>
      <protection hidden="1"/>
    </xf>
    <xf numFmtId="1" fontId="32" fillId="2" borderId="25" xfId="0" applyNumberFormat="1" applyFont="1" applyFill="1" applyBorder="1" applyAlignment="1" applyProtection="1">
      <alignment vertical="top"/>
      <protection hidden="1"/>
    </xf>
    <xf numFmtId="170" fontId="32" fillId="2" borderId="25" xfId="1" applyNumberFormat="1" applyFont="1" applyFill="1" applyBorder="1" applyAlignment="1" applyProtection="1">
      <alignment vertical="top"/>
      <protection hidden="1"/>
    </xf>
    <xf numFmtId="170" fontId="32" fillId="2" borderId="25" xfId="1" applyNumberFormat="1" applyFont="1" applyFill="1" applyBorder="1" applyAlignment="1" applyProtection="1">
      <alignment vertical="top"/>
      <protection locked="0" hidden="1"/>
    </xf>
    <xf numFmtId="49" fontId="32" fillId="2" borderId="26" xfId="1" applyNumberFormat="1" applyFont="1" applyFill="1" applyBorder="1" applyAlignment="1" applyProtection="1">
      <alignment horizontal="left" vertical="top" wrapText="1"/>
      <protection locked="0"/>
    </xf>
    <xf numFmtId="0" fontId="30" fillId="4" borderId="11" xfId="0" applyFont="1" applyFill="1" applyBorder="1" applyAlignment="1" applyProtection="1">
      <alignment horizontal="center" vertical="top" wrapText="1"/>
    </xf>
    <xf numFmtId="0" fontId="30" fillId="4" borderId="12" xfId="0" applyFont="1" applyFill="1" applyBorder="1" applyAlignment="1" applyProtection="1">
      <alignment horizontal="center" vertical="top" wrapText="1"/>
    </xf>
    <xf numFmtId="0" fontId="25" fillId="13" borderId="31" xfId="0" applyFont="1" applyFill="1" applyBorder="1" applyAlignment="1" applyProtection="1">
      <alignment horizontal="left" vertical="center" wrapText="1"/>
    </xf>
    <xf numFmtId="0" fontId="25" fillId="13" borderId="40" xfId="0" applyFont="1" applyFill="1" applyBorder="1" applyAlignment="1" applyProtection="1">
      <alignment horizontal="left" vertical="center" wrapText="1"/>
    </xf>
    <xf numFmtId="14" fontId="23" fillId="2" borderId="17" xfId="0" applyNumberFormat="1" applyFont="1" applyFill="1" applyBorder="1" applyAlignment="1" applyProtection="1">
      <protection locked="0"/>
    </xf>
    <xf numFmtId="0" fontId="24" fillId="2" borderId="1" xfId="0" applyFont="1" applyFill="1" applyBorder="1" applyAlignment="1" applyProtection="1">
      <protection locked="0"/>
    </xf>
    <xf numFmtId="0" fontId="33" fillId="2" borderId="41" xfId="0" applyFont="1" applyFill="1" applyBorder="1" applyAlignment="1" applyProtection="1">
      <alignment horizontal="left"/>
    </xf>
    <xf numFmtId="0" fontId="33" fillId="2" borderId="28" xfId="0" applyFont="1" applyFill="1" applyBorder="1" applyAlignment="1" applyProtection="1">
      <alignment horizontal="left"/>
    </xf>
    <xf numFmtId="0" fontId="33" fillId="2" borderId="34" xfId="0" applyFont="1" applyFill="1" applyBorder="1" applyAlignment="1" applyProtection="1">
      <alignment horizontal="left"/>
    </xf>
    <xf numFmtId="0" fontId="30" fillId="14" borderId="31" xfId="0" applyFont="1" applyFill="1" applyBorder="1" applyAlignment="1" applyProtection="1">
      <alignment horizontal="left" wrapText="1"/>
    </xf>
    <xf numFmtId="0" fontId="30" fillId="14" borderId="40" xfId="0" applyFont="1" applyFill="1" applyBorder="1" applyAlignment="1" applyProtection="1">
      <alignment horizontal="left" wrapText="1"/>
    </xf>
    <xf numFmtId="0" fontId="30" fillId="4" borderId="11" xfId="0" applyFont="1" applyFill="1" applyBorder="1" applyAlignment="1" applyProtection="1">
      <alignment horizontal="center" wrapText="1"/>
    </xf>
    <xf numFmtId="0" fontId="30" fillId="4" borderId="13" xfId="0" applyFont="1" applyFill="1" applyBorder="1" applyAlignment="1" applyProtection="1">
      <alignment horizontal="center" wrapText="1"/>
    </xf>
    <xf numFmtId="0" fontId="33" fillId="2" borderId="39" xfId="0" applyFont="1" applyFill="1" applyBorder="1" applyAlignment="1" applyProtection="1">
      <alignment horizontal="left" wrapText="1"/>
    </xf>
    <xf numFmtId="0" fontId="33" fillId="2" borderId="0" xfId="0" applyFont="1" applyFill="1" applyBorder="1" applyAlignment="1" applyProtection="1">
      <alignment horizontal="left" wrapText="1"/>
    </xf>
    <xf numFmtId="0" fontId="33" fillId="3" borderId="31" xfId="0" applyFont="1" applyFill="1" applyBorder="1" applyAlignment="1" applyProtection="1">
      <alignment horizontal="center" wrapText="1"/>
      <protection locked="0"/>
    </xf>
    <xf numFmtId="0" fontId="33" fillId="3" borderId="38" xfId="0" applyFont="1" applyFill="1" applyBorder="1" applyAlignment="1" applyProtection="1">
      <alignment horizontal="center" wrapText="1"/>
      <protection locked="0"/>
    </xf>
    <xf numFmtId="170" fontId="33" fillId="3" borderId="0" xfId="0" applyNumberFormat="1" applyFont="1" applyFill="1" applyBorder="1" applyAlignment="1" applyProtection="1">
      <alignment horizontal="center"/>
    </xf>
    <xf numFmtId="170" fontId="33" fillId="3" borderId="2" xfId="0" applyNumberFormat="1" applyFont="1" applyFill="1" applyBorder="1" applyAlignment="1" applyProtection="1">
      <alignment horizontal="center"/>
    </xf>
    <xf numFmtId="0" fontId="25" fillId="12" borderId="31" xfId="0" applyFont="1" applyFill="1" applyBorder="1" applyAlignment="1" applyProtection="1">
      <alignment horizontal="left" wrapText="1"/>
    </xf>
    <xf numFmtId="0" fontId="25" fillId="12" borderId="40" xfId="0" applyFont="1" applyFill="1" applyBorder="1" applyAlignment="1" applyProtection="1">
      <alignment horizontal="left" wrapText="1"/>
    </xf>
    <xf numFmtId="0" fontId="25" fillId="12" borderId="38" xfId="0" applyFont="1" applyFill="1" applyBorder="1" applyAlignment="1" applyProtection="1">
      <alignment horizontal="left" wrapText="1"/>
    </xf>
    <xf numFmtId="170" fontId="33" fillId="2" borderId="0" xfId="0" applyNumberFormat="1" applyFont="1" applyFill="1" applyBorder="1" applyAlignment="1" applyProtection="1">
      <alignment horizontal="center"/>
    </xf>
    <xf numFmtId="170" fontId="33" fillId="2" borderId="2" xfId="0" applyNumberFormat="1" applyFont="1" applyFill="1" applyBorder="1" applyAlignment="1" applyProtection="1">
      <alignment horizontal="center"/>
    </xf>
    <xf numFmtId="170" fontId="25" fillId="13" borderId="40" xfId="0" applyNumberFormat="1" applyFont="1" applyFill="1" applyBorder="1" applyAlignment="1" applyProtection="1">
      <alignment horizontal="center" vertical="center" wrapText="1"/>
    </xf>
    <xf numFmtId="170" fontId="25" fillId="13" borderId="38" xfId="0" applyNumberFormat="1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Alignment="1" applyProtection="1">
      <alignment horizontal="center" vertical="top" wrapText="1"/>
    </xf>
    <xf numFmtId="0" fontId="34" fillId="2" borderId="3" xfId="0" applyFont="1" applyFill="1" applyBorder="1" applyAlignment="1" applyProtection="1">
      <alignment horizontal="center" vertical="top" wrapText="1"/>
    </xf>
    <xf numFmtId="0" fontId="30" fillId="2" borderId="7" xfId="0" applyFont="1" applyFill="1" applyBorder="1" applyAlignment="1" applyProtection="1">
      <alignment horizontal="center" vertical="top" wrapText="1"/>
    </xf>
    <xf numFmtId="0" fontId="30" fillId="2" borderId="8" xfId="0" applyFont="1" applyFill="1" applyBorder="1" applyAlignment="1" applyProtection="1">
      <alignment horizontal="center" vertical="top" wrapText="1"/>
    </xf>
    <xf numFmtId="0" fontId="30" fillId="2" borderId="0" xfId="0" applyFont="1" applyFill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21" fillId="9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wrapText="1"/>
    </xf>
    <xf numFmtId="0" fontId="12" fillId="4" borderId="14" xfId="0" applyFont="1" applyFill="1" applyBorder="1" applyAlignment="1" applyProtection="1">
      <alignment horizontal="left" wrapText="1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wrapText="1"/>
    </xf>
    <xf numFmtId="0" fontId="4" fillId="0" borderId="14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left" wrapText="1"/>
    </xf>
    <xf numFmtId="0" fontId="4" fillId="2" borderId="18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12" fillId="4" borderId="14" xfId="0" applyFont="1" applyFill="1" applyBorder="1" applyAlignment="1" applyProtection="1">
      <alignment horizontal="center" vertical="top" wrapText="1"/>
    </xf>
    <xf numFmtId="0" fontId="15" fillId="6" borderId="9" xfId="0" applyFont="1" applyFill="1" applyBorder="1" applyAlignment="1" applyProtection="1">
      <alignment horizontal="left" vertical="center" wrapText="1"/>
    </xf>
    <xf numFmtId="0" fontId="15" fillId="6" borderId="14" xfId="0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top" wrapText="1"/>
    </xf>
    <xf numFmtId="14" fontId="9" fillId="2" borderId="17" xfId="0" applyNumberFormat="1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</cellXfs>
  <cellStyles count="5">
    <cellStyle name="Standard" xfId="0" builtinId="0"/>
    <cellStyle name="Standard 6" xfId="2" xr:uid="{00000000-0005-0000-0000-000001000000}"/>
    <cellStyle name="Standard 6 2" xfId="4" xr:uid="{00000000-0005-0000-0000-000001000000}"/>
    <cellStyle name="Währung" xfId="1" builtinId="4"/>
    <cellStyle name="Währung 2" xfId="3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1081516</xdr:colOff>
      <xdr:row>0</xdr:row>
      <xdr:rowOff>219075</xdr:rowOff>
    </xdr:from>
    <xdr:to>
      <xdr:col>22</xdr:col>
      <xdr:colOff>3794621</xdr:colOff>
      <xdr:row>4</xdr:row>
      <xdr:rowOff>219075</xdr:rowOff>
    </xdr:to>
    <xdr:pic>
      <xdr:nvPicPr>
        <xdr:cNvPr id="1025" name="Grafik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9516" y="219075"/>
          <a:ext cx="416566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123825</xdr:rowOff>
    </xdr:from>
    <xdr:to>
      <xdr:col>18</xdr:col>
      <xdr:colOff>1323976</xdr:colOff>
      <xdr:row>4</xdr:row>
      <xdr:rowOff>219075</xdr:rowOff>
    </xdr:to>
    <xdr:pic>
      <xdr:nvPicPr>
        <xdr:cNvPr id="2049" name="Grafik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83375" y="123825"/>
          <a:ext cx="4162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BG158"/>
  <sheetViews>
    <sheetView tabSelected="1" zoomScale="55" zoomScaleNormal="55" workbookViewId="0">
      <pane ySplit="9" topLeftCell="A10" activePane="bottomLeft" state="frozen"/>
      <selection pane="bottomLeft" activeCell="F13" sqref="F13"/>
    </sheetView>
  </sheetViews>
  <sheetFormatPr baseColWidth="10" defaultColWidth="11.25" defaultRowHeight="16.5" x14ac:dyDescent="0.3"/>
  <cols>
    <col min="1" max="1" width="14.5" style="123" customWidth="1"/>
    <col min="2" max="2" width="14.25" style="123" customWidth="1"/>
    <col min="3" max="3" width="16.125" style="123" customWidth="1"/>
    <col min="4" max="4" width="15.875" style="123" customWidth="1"/>
    <col min="5" max="5" width="13.75" style="123" bestFit="1" customWidth="1"/>
    <col min="6" max="6" width="69.75" style="123" customWidth="1"/>
    <col min="7" max="7" width="62.75" style="123" customWidth="1"/>
    <col min="8" max="8" width="14.75" style="123" customWidth="1"/>
    <col min="9" max="9" width="19.125" style="123" customWidth="1"/>
    <col min="10" max="10" width="13.875" style="123" customWidth="1"/>
    <col min="11" max="13" width="13.875" style="123" hidden="1" customWidth="1"/>
    <col min="14" max="14" width="17.625" style="123" hidden="1" customWidth="1"/>
    <col min="15" max="15" width="8.5" style="123" hidden="1" customWidth="1"/>
    <col min="16" max="16" width="27.875" style="123" hidden="1" customWidth="1"/>
    <col min="17" max="17" width="43.5" style="123" hidden="1" customWidth="1"/>
    <col min="18" max="19" width="18.25" style="123" hidden="1" customWidth="1"/>
    <col min="20" max="20" width="19.75" style="123" customWidth="1"/>
    <col min="21" max="21" width="18.875" style="123" customWidth="1"/>
    <col min="22" max="22" width="19.125" style="123" customWidth="1"/>
    <col min="23" max="23" width="52.5" style="123" customWidth="1"/>
    <col min="24" max="16384" width="11.25" style="123"/>
  </cols>
  <sheetData>
    <row r="1" spans="1:59" ht="33.75" customHeight="1" x14ac:dyDescent="0.6">
      <c r="A1" s="267" t="s">
        <v>39</v>
      </c>
      <c r="B1" s="268"/>
      <c r="C1" s="268"/>
      <c r="D1" s="268"/>
      <c r="E1" s="268"/>
      <c r="F1" s="268"/>
      <c r="G1" s="268"/>
      <c r="H1" s="268"/>
      <c r="I1" s="268"/>
      <c r="J1" s="120"/>
      <c r="K1" s="120"/>
      <c r="L1" s="120"/>
      <c r="M1" s="120"/>
      <c r="N1" s="120"/>
      <c r="O1" s="227"/>
      <c r="P1" s="228"/>
      <c r="Q1" s="227"/>
      <c r="R1" s="229"/>
      <c r="S1" s="225"/>
      <c r="T1" s="225"/>
      <c r="U1" s="225"/>
      <c r="V1" s="225"/>
      <c r="W1" s="121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</row>
    <row r="2" spans="1:59" ht="8.25" customHeight="1" x14ac:dyDescent="0.6">
      <c r="A2" s="124"/>
      <c r="B2" s="125"/>
      <c r="C2" s="125"/>
      <c r="D2" s="125"/>
      <c r="E2" s="125"/>
      <c r="F2" s="125"/>
      <c r="G2" s="126"/>
      <c r="H2" s="125"/>
      <c r="I2" s="125"/>
      <c r="J2" s="125"/>
      <c r="K2" s="125"/>
      <c r="L2" s="125"/>
      <c r="M2" s="125"/>
      <c r="N2" s="125"/>
      <c r="O2" s="127"/>
      <c r="P2" s="128"/>
      <c r="Q2" s="127"/>
      <c r="R2" s="127"/>
      <c r="S2" s="129"/>
      <c r="T2" s="129"/>
      <c r="U2" s="129"/>
      <c r="V2" s="137"/>
      <c r="W2" s="139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</row>
    <row r="3" spans="1:59" ht="21.75" customHeight="1" x14ac:dyDescent="0.5">
      <c r="A3" s="130" t="s">
        <v>29</v>
      </c>
      <c r="B3" s="125"/>
      <c r="C3" s="131"/>
      <c r="D3" s="233" t="s">
        <v>286</v>
      </c>
      <c r="E3" s="132"/>
      <c r="F3" s="129"/>
      <c r="G3" s="133"/>
      <c r="H3" s="134" t="s">
        <v>302</v>
      </c>
      <c r="I3" s="234"/>
      <c r="J3" s="135"/>
      <c r="K3" s="135"/>
      <c r="L3" s="135"/>
      <c r="M3" s="135"/>
      <c r="N3" s="126"/>
      <c r="O3" s="126"/>
      <c r="P3" s="126"/>
      <c r="Q3" s="126"/>
      <c r="R3" s="135"/>
      <c r="S3" s="136"/>
      <c r="T3" s="136"/>
      <c r="U3" s="136"/>
      <c r="V3" s="137"/>
      <c r="W3" s="139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</row>
    <row r="4" spans="1:59" ht="7.5" customHeight="1" x14ac:dyDescent="0.5">
      <c r="A4" s="130"/>
      <c r="B4" s="125"/>
      <c r="C4" s="138"/>
      <c r="D4" s="125"/>
      <c r="E4" s="132"/>
      <c r="F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37"/>
      <c r="T4" s="137"/>
      <c r="U4" s="137"/>
      <c r="V4" s="137"/>
      <c r="W4" s="139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</row>
    <row r="5" spans="1:59" ht="27.75" customHeight="1" x14ac:dyDescent="0.5">
      <c r="A5" s="130" t="s">
        <v>303</v>
      </c>
      <c r="B5" s="125"/>
      <c r="C5" s="140"/>
      <c r="D5" s="141" t="s">
        <v>15</v>
      </c>
      <c r="E5" s="142"/>
      <c r="F5" s="140"/>
      <c r="G5" s="126"/>
      <c r="H5" s="143" t="s">
        <v>304</v>
      </c>
      <c r="I5" s="235" t="s">
        <v>15</v>
      </c>
      <c r="J5" s="126"/>
      <c r="K5" s="144"/>
      <c r="L5" s="144"/>
      <c r="M5" s="144"/>
      <c r="N5" s="144"/>
      <c r="O5" s="144"/>
      <c r="P5" s="144"/>
      <c r="Q5" s="144"/>
      <c r="R5" s="144"/>
      <c r="S5" s="145"/>
      <c r="T5" s="126"/>
      <c r="U5" s="126"/>
      <c r="V5" s="126"/>
      <c r="W5" s="226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</row>
    <row r="6" spans="1:59" s="122" customFormat="1" ht="6" customHeight="1" x14ac:dyDescent="0.5">
      <c r="A6" s="130"/>
      <c r="B6" s="125"/>
      <c r="C6" s="146"/>
      <c r="D6" s="146"/>
      <c r="E6" s="146"/>
      <c r="F6" s="146"/>
      <c r="G6" s="126"/>
      <c r="H6" s="147"/>
      <c r="I6" s="148"/>
      <c r="J6" s="126"/>
      <c r="K6" s="126"/>
      <c r="L6" s="126"/>
      <c r="M6" s="126"/>
      <c r="N6" s="126"/>
      <c r="O6" s="126"/>
      <c r="P6" s="126"/>
      <c r="Q6" s="126"/>
      <c r="R6" s="126"/>
      <c r="S6" s="137"/>
      <c r="T6" s="137"/>
      <c r="U6" s="126"/>
      <c r="V6" s="126"/>
      <c r="W6" s="226"/>
      <c r="X6" s="149"/>
    </row>
    <row r="7" spans="1:59" ht="17.25" thickBot="1" x14ac:dyDescent="0.35">
      <c r="A7" s="205" t="s">
        <v>3</v>
      </c>
      <c r="B7" s="150" t="s">
        <v>4</v>
      </c>
      <c r="C7" s="150" t="s">
        <v>15</v>
      </c>
      <c r="D7" s="150" t="s">
        <v>8</v>
      </c>
      <c r="E7" s="150"/>
      <c r="F7" s="137"/>
      <c r="G7" s="137"/>
      <c r="H7" s="151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5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</row>
    <row r="8" spans="1:59" ht="95.65" customHeight="1" x14ac:dyDescent="0.4">
      <c r="A8" s="195" t="s">
        <v>311</v>
      </c>
      <c r="B8" s="209" t="s">
        <v>312</v>
      </c>
      <c r="C8" s="209" t="s">
        <v>313</v>
      </c>
      <c r="D8" s="209" t="s">
        <v>314</v>
      </c>
      <c r="E8" s="209" t="s">
        <v>317</v>
      </c>
      <c r="F8" s="209" t="s">
        <v>298</v>
      </c>
      <c r="G8" s="263" t="s">
        <v>299</v>
      </c>
      <c r="H8" s="263" t="s">
        <v>300</v>
      </c>
      <c r="I8" s="209" t="s">
        <v>301</v>
      </c>
      <c r="J8" s="274" t="s">
        <v>305</v>
      </c>
      <c r="K8" s="153" t="s">
        <v>307</v>
      </c>
      <c r="L8" s="154" t="s">
        <v>308</v>
      </c>
      <c r="M8" s="154"/>
      <c r="N8" s="155" t="s">
        <v>12</v>
      </c>
      <c r="O8" s="155"/>
      <c r="P8" s="155" t="s">
        <v>13</v>
      </c>
      <c r="Q8" s="155" t="s">
        <v>34</v>
      </c>
      <c r="R8" s="155" t="s">
        <v>10</v>
      </c>
      <c r="S8" s="156" t="s">
        <v>11</v>
      </c>
      <c r="T8" s="197" t="s">
        <v>318</v>
      </c>
      <c r="U8" s="209" t="s">
        <v>306</v>
      </c>
      <c r="V8" s="210" t="s">
        <v>320</v>
      </c>
      <c r="W8" s="263" t="s">
        <v>319</v>
      </c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</row>
    <row r="9" spans="1:59" ht="55.9" customHeight="1" thickBot="1" x14ac:dyDescent="0.35">
      <c r="A9" s="194" t="s">
        <v>309</v>
      </c>
      <c r="B9" s="194" t="s">
        <v>310</v>
      </c>
      <c r="C9" s="194" t="s">
        <v>309</v>
      </c>
      <c r="D9" s="194" t="s">
        <v>310</v>
      </c>
      <c r="E9" s="194" t="s">
        <v>315</v>
      </c>
      <c r="F9" s="196" t="s">
        <v>316</v>
      </c>
      <c r="G9" s="264"/>
      <c r="H9" s="264"/>
      <c r="I9" s="230">
        <v>0.3</v>
      </c>
      <c r="J9" s="275"/>
      <c r="K9" s="157"/>
      <c r="L9" s="158"/>
      <c r="M9" s="158"/>
      <c r="N9" s="159"/>
      <c r="O9" s="159"/>
      <c r="P9" s="159"/>
      <c r="Q9" s="160"/>
      <c r="R9" s="159"/>
      <c r="S9" s="161"/>
      <c r="T9" s="198" t="s">
        <v>322</v>
      </c>
      <c r="U9" s="198" t="s">
        <v>322</v>
      </c>
      <c r="V9" s="198" t="s">
        <v>321</v>
      </c>
      <c r="W9" s="264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</row>
    <row r="10" spans="1:59" ht="22.5" x14ac:dyDescent="0.3">
      <c r="A10" s="211"/>
      <c r="B10" s="212"/>
      <c r="C10" s="211"/>
      <c r="D10" s="212"/>
      <c r="E10" s="162" t="s">
        <v>8</v>
      </c>
      <c r="F10" s="163"/>
      <c r="G10" s="163"/>
      <c r="H10" s="164"/>
      <c r="I10" s="165">
        <f>H10*$I$9</f>
        <v>0</v>
      </c>
      <c r="J10" s="166"/>
      <c r="K10" s="213">
        <f t="shared" ref="K10:K32" si="0">IF(OR(ISBLANK(A10),ISBLANK(B10),ISBLANK(C10),ISBLANK(D10)),0,DATEDIF(A10,C10,"d")+1)</f>
        <v>0</v>
      </c>
      <c r="L10" s="214">
        <f>IF(AND(K10=1,O10&gt;8/24),12,IF(AND(K10=2,E10="ja"),24,IF(K10&gt;2,(K10-2)*24+2*12,IF(AND(AND(K10=2,((24/24-B10)+((0/24)+D10))&gt;8/24),E10="nein"),12,0))))</f>
        <v>0</v>
      </c>
      <c r="M10" s="214"/>
      <c r="N10" s="215">
        <f t="shared" ref="N10:N44" si="1">IF(A10=C10,1,0)</f>
        <v>1</v>
      </c>
      <c r="O10" s="216">
        <f t="shared" ref="O10:O44" si="2">IF(OR(ISBLANK(A10),ISBLANK(B10),ISBLANK(C10),ISBLANK(D10)),0,IF(A10=C10,D10-B10,(IF(AND((A10&lt;&gt;C10),D10&lt;B10),24-B10+D10,24-B10+D10))))</f>
        <v>0</v>
      </c>
      <c r="P10" s="215" t="e">
        <f>IF(N10=1,IF(O10&gt;#REF!,1,0)*#REF!,0)</f>
        <v>#REF!</v>
      </c>
      <c r="Q10" s="215">
        <f t="shared" ref="Q10:Q44" si="3">IF(C10-A10=0,0,C10-A10-1)</f>
        <v>0</v>
      </c>
      <c r="R10" s="216">
        <f t="shared" ref="R10:R44" si="4">B10</f>
        <v>0</v>
      </c>
      <c r="S10" s="216">
        <f t="shared" ref="S10:S44" si="5">D10</f>
        <v>0</v>
      </c>
      <c r="T10" s="217">
        <f>IF(AND(K10=1,O10&gt;8/24),12,IF(AND(AND(K10=2,O10&gt;8/24),E10="ja"),24,IF(K10&gt;2,(K10-2)*24+2*12,IF(AND(AND(K10=2,((24/24-B10)+((0/24)+D10))&gt;8/24),E10="nein"),12,IF(OR(AND(ISBLANK(A10),ISBLANK(B10),ISBLANK(C10),ISBLANK(D10))),0,0)))))</f>
        <v>0</v>
      </c>
      <c r="U10" s="223">
        <f>IF(AND(D5="ja",I5="ja"),J10*20,0)</f>
        <v>0</v>
      </c>
      <c r="V10" s="231"/>
      <c r="W10" s="167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</row>
    <row r="11" spans="1:59" ht="22.5" x14ac:dyDescent="0.3">
      <c r="A11" s="211"/>
      <c r="B11" s="212"/>
      <c r="C11" s="211"/>
      <c r="D11" s="212"/>
      <c r="E11" s="168" t="s">
        <v>8</v>
      </c>
      <c r="F11" s="169"/>
      <c r="G11" s="169"/>
      <c r="H11" s="170"/>
      <c r="I11" s="171">
        <f t="shared" ref="I11:I44" si="6">H11*$I$9</f>
        <v>0</v>
      </c>
      <c r="J11" s="172"/>
      <c r="K11" s="213">
        <f t="shared" si="0"/>
        <v>0</v>
      </c>
      <c r="L11" s="218"/>
      <c r="M11" s="218"/>
      <c r="N11" s="219">
        <f t="shared" si="1"/>
        <v>1</v>
      </c>
      <c r="O11" s="216">
        <f t="shared" si="2"/>
        <v>0</v>
      </c>
      <c r="P11" s="219" t="e">
        <f>IF(N11=1,IF(O11&gt;#REF!,1,0)*#REF!,0)</f>
        <v>#REF!</v>
      </c>
      <c r="Q11" s="219">
        <f t="shared" si="3"/>
        <v>0</v>
      </c>
      <c r="R11" s="220">
        <f t="shared" si="4"/>
        <v>0</v>
      </c>
      <c r="S11" s="220">
        <f t="shared" si="5"/>
        <v>0</v>
      </c>
      <c r="T11" s="221">
        <f t="shared" ref="T11:T23" si="7">IF(AND(K11=1,O11&gt;8/24),12,IF(AND(AND(K11=2,O11&gt;8/24),E11="ja"),24,IF(K11&gt;2,(K11-2)*24+2*12,IF(AND(AND(K11=2,((24/24-B11)+((0/24)+D11))&gt;8/24),E11="nein"),12,IF(OR(AND(ISBLANK(A11),ISBLANK(B11),ISBLANK(C11),ISBLANK(D11))),0,0)))))</f>
        <v>0</v>
      </c>
      <c r="U11" s="224">
        <f>IF(AND(D5="ja",I5="ja"),J11*20,0)</f>
        <v>0</v>
      </c>
      <c r="V11" s="232"/>
      <c r="W11" s="174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</row>
    <row r="12" spans="1:59" s="122" customFormat="1" ht="22.5" x14ac:dyDescent="0.3">
      <c r="A12" s="236"/>
      <c r="B12" s="237"/>
      <c r="C12" s="236"/>
      <c r="D12" s="237"/>
      <c r="E12" s="238" t="s">
        <v>8</v>
      </c>
      <c r="F12" s="239"/>
      <c r="G12" s="239"/>
      <c r="H12" s="240"/>
      <c r="I12" s="241">
        <f t="shared" si="6"/>
        <v>0</v>
      </c>
      <c r="J12" s="242"/>
      <c r="K12" s="243">
        <f t="shared" si="0"/>
        <v>0</v>
      </c>
      <c r="L12" s="244"/>
      <c r="M12" s="244"/>
      <c r="N12" s="245">
        <f t="shared" si="1"/>
        <v>1</v>
      </c>
      <c r="O12" s="246">
        <f t="shared" si="2"/>
        <v>0</v>
      </c>
      <c r="P12" s="245" t="e">
        <f>IF(N12=1,IF(O12&gt;#REF!,1,0)*#REF!,0)</f>
        <v>#REF!</v>
      </c>
      <c r="Q12" s="245">
        <f t="shared" si="3"/>
        <v>0</v>
      </c>
      <c r="R12" s="247">
        <f t="shared" si="4"/>
        <v>0</v>
      </c>
      <c r="S12" s="247">
        <f t="shared" si="5"/>
        <v>0</v>
      </c>
      <c r="T12" s="222">
        <f t="shared" si="7"/>
        <v>0</v>
      </c>
      <c r="U12" s="248">
        <f>IF(AND(D5="ja",I5="ja"),J12*20,0)</f>
        <v>0</v>
      </c>
      <c r="V12" s="249"/>
      <c r="W12" s="250"/>
    </row>
    <row r="13" spans="1:59" ht="22.5" x14ac:dyDescent="0.3">
      <c r="A13" s="211"/>
      <c r="B13" s="212"/>
      <c r="C13" s="211"/>
      <c r="D13" s="212"/>
      <c r="E13" s="168" t="s">
        <v>8</v>
      </c>
      <c r="F13" s="169"/>
      <c r="G13" s="169"/>
      <c r="H13" s="170"/>
      <c r="I13" s="171">
        <f t="shared" si="6"/>
        <v>0</v>
      </c>
      <c r="J13" s="172"/>
      <c r="K13" s="213">
        <f t="shared" si="0"/>
        <v>0</v>
      </c>
      <c r="L13" s="218"/>
      <c r="M13" s="218"/>
      <c r="N13" s="219">
        <f t="shared" si="1"/>
        <v>1</v>
      </c>
      <c r="O13" s="216">
        <f t="shared" si="2"/>
        <v>0</v>
      </c>
      <c r="P13" s="219" t="e">
        <f>IF(N13=1,IF(O13&gt;#REF!,1,0)*#REF!,0)</f>
        <v>#REF!</v>
      </c>
      <c r="Q13" s="219">
        <f t="shared" si="3"/>
        <v>0</v>
      </c>
      <c r="R13" s="220">
        <f t="shared" si="4"/>
        <v>0</v>
      </c>
      <c r="S13" s="220">
        <f t="shared" si="5"/>
        <v>0</v>
      </c>
      <c r="T13" s="221">
        <f t="shared" si="7"/>
        <v>0</v>
      </c>
      <c r="U13" s="224">
        <f>IF(AND(D9="ja",I9="ja"),J13*20,0)</f>
        <v>0</v>
      </c>
      <c r="V13" s="232"/>
      <c r="W13" s="174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</row>
    <row r="14" spans="1:59" s="122" customFormat="1" ht="22.5" x14ac:dyDescent="0.3">
      <c r="A14" s="236"/>
      <c r="B14" s="237"/>
      <c r="C14" s="236"/>
      <c r="D14" s="237"/>
      <c r="E14" s="238" t="s">
        <v>8</v>
      </c>
      <c r="F14" s="239"/>
      <c r="G14" s="239"/>
      <c r="H14" s="240"/>
      <c r="I14" s="241">
        <f t="shared" si="6"/>
        <v>0</v>
      </c>
      <c r="J14" s="251"/>
      <c r="K14" s="243">
        <f t="shared" si="0"/>
        <v>0</v>
      </c>
      <c r="L14" s="244"/>
      <c r="M14" s="244"/>
      <c r="N14" s="245">
        <f t="shared" si="1"/>
        <v>1</v>
      </c>
      <c r="O14" s="246">
        <f t="shared" si="2"/>
        <v>0</v>
      </c>
      <c r="P14" s="245" t="e">
        <f>IF(N14=1,IF(O14&gt;#REF!,1,0)*#REF!,0)</f>
        <v>#REF!</v>
      </c>
      <c r="Q14" s="245">
        <f t="shared" si="3"/>
        <v>0</v>
      </c>
      <c r="R14" s="247">
        <f t="shared" si="4"/>
        <v>0</v>
      </c>
      <c r="S14" s="247">
        <f t="shared" si="5"/>
        <v>0</v>
      </c>
      <c r="T14" s="222">
        <f t="shared" si="7"/>
        <v>0</v>
      </c>
      <c r="U14" s="248">
        <f>IF(AND(D5="ja",I5="ja"),J14*20,0)</f>
        <v>0</v>
      </c>
      <c r="V14" s="249"/>
      <c r="W14" s="250"/>
    </row>
    <row r="15" spans="1:59" ht="22.5" x14ac:dyDescent="0.3">
      <c r="A15" s="211"/>
      <c r="B15" s="212"/>
      <c r="C15" s="211"/>
      <c r="D15" s="212"/>
      <c r="E15" s="168" t="s">
        <v>8</v>
      </c>
      <c r="F15" s="169"/>
      <c r="G15" s="169"/>
      <c r="H15" s="170"/>
      <c r="I15" s="171">
        <f t="shared" si="6"/>
        <v>0</v>
      </c>
      <c r="J15" s="175"/>
      <c r="K15" s="213">
        <f t="shared" si="0"/>
        <v>0</v>
      </c>
      <c r="L15" s="218"/>
      <c r="M15" s="218"/>
      <c r="N15" s="219">
        <f t="shared" si="1"/>
        <v>1</v>
      </c>
      <c r="O15" s="216">
        <f t="shared" si="2"/>
        <v>0</v>
      </c>
      <c r="P15" s="219" t="e">
        <f>IF(N15=1,IF(O15&gt;#REF!,1,0)*#REF!,0)</f>
        <v>#REF!</v>
      </c>
      <c r="Q15" s="219">
        <f t="shared" si="3"/>
        <v>0</v>
      </c>
      <c r="R15" s="220">
        <f t="shared" si="4"/>
        <v>0</v>
      </c>
      <c r="S15" s="220">
        <f t="shared" si="5"/>
        <v>0</v>
      </c>
      <c r="T15" s="221">
        <f t="shared" si="7"/>
        <v>0</v>
      </c>
      <c r="U15" s="224">
        <f>IF(AND(D5="ja",I5="ja"),J15*20,0)</f>
        <v>0</v>
      </c>
      <c r="V15" s="232"/>
      <c r="W15" s="174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</row>
    <row r="16" spans="1:59" s="122" customFormat="1" ht="22.5" x14ac:dyDescent="0.3">
      <c r="A16" s="236"/>
      <c r="B16" s="237"/>
      <c r="C16" s="236"/>
      <c r="D16" s="237"/>
      <c r="E16" s="238" t="s">
        <v>8</v>
      </c>
      <c r="F16" s="239"/>
      <c r="G16" s="239"/>
      <c r="H16" s="240"/>
      <c r="I16" s="241">
        <f t="shared" si="6"/>
        <v>0</v>
      </c>
      <c r="J16" s="252"/>
      <c r="K16" s="243">
        <f t="shared" si="0"/>
        <v>0</v>
      </c>
      <c r="L16" s="244"/>
      <c r="M16" s="244"/>
      <c r="N16" s="245">
        <f t="shared" si="1"/>
        <v>1</v>
      </c>
      <c r="O16" s="246">
        <f t="shared" si="2"/>
        <v>0</v>
      </c>
      <c r="P16" s="245" t="e">
        <f>IF(N16=1,IF(O16&gt;#REF!,1,0)*#REF!,0)</f>
        <v>#REF!</v>
      </c>
      <c r="Q16" s="245">
        <f t="shared" si="3"/>
        <v>0</v>
      </c>
      <c r="R16" s="247">
        <f t="shared" si="4"/>
        <v>0</v>
      </c>
      <c r="S16" s="247">
        <f t="shared" si="5"/>
        <v>0</v>
      </c>
      <c r="T16" s="222">
        <f t="shared" si="7"/>
        <v>0</v>
      </c>
      <c r="U16" s="248">
        <f>IF(AND(D5="ja",I5="ja"),J16*20,0)</f>
        <v>0</v>
      </c>
      <c r="V16" s="249"/>
      <c r="W16" s="250"/>
    </row>
    <row r="17" spans="1:59" ht="22.5" x14ac:dyDescent="0.3">
      <c r="A17" s="211"/>
      <c r="B17" s="212"/>
      <c r="C17" s="211"/>
      <c r="D17" s="212"/>
      <c r="E17" s="168" t="s">
        <v>8</v>
      </c>
      <c r="F17" s="169"/>
      <c r="G17" s="169"/>
      <c r="H17" s="170"/>
      <c r="I17" s="171">
        <f t="shared" si="6"/>
        <v>0</v>
      </c>
      <c r="J17" s="172"/>
      <c r="K17" s="213">
        <f t="shared" si="0"/>
        <v>0</v>
      </c>
      <c r="L17" s="218"/>
      <c r="M17" s="218"/>
      <c r="N17" s="219">
        <f t="shared" si="1"/>
        <v>1</v>
      </c>
      <c r="O17" s="216">
        <f t="shared" si="2"/>
        <v>0</v>
      </c>
      <c r="P17" s="219" t="e">
        <f>IF(N17=1,IF(O17&gt;#REF!,1,0)*#REF!,0)</f>
        <v>#REF!</v>
      </c>
      <c r="Q17" s="219">
        <f t="shared" si="3"/>
        <v>0</v>
      </c>
      <c r="R17" s="220">
        <f t="shared" si="4"/>
        <v>0</v>
      </c>
      <c r="S17" s="220">
        <f t="shared" si="5"/>
        <v>0</v>
      </c>
      <c r="T17" s="221">
        <f t="shared" si="7"/>
        <v>0</v>
      </c>
      <c r="U17" s="224">
        <f>IF(AND(D5="ja",I5="ja"),J17*20,0)</f>
        <v>0</v>
      </c>
      <c r="V17" s="232"/>
      <c r="W17" s="174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</row>
    <row r="18" spans="1:59" s="122" customFormat="1" ht="22.5" x14ac:dyDescent="0.3">
      <c r="A18" s="236"/>
      <c r="B18" s="237"/>
      <c r="C18" s="236"/>
      <c r="D18" s="237"/>
      <c r="E18" s="238" t="s">
        <v>8</v>
      </c>
      <c r="F18" s="239"/>
      <c r="G18" s="239"/>
      <c r="H18" s="240"/>
      <c r="I18" s="241">
        <f t="shared" si="6"/>
        <v>0</v>
      </c>
      <c r="J18" s="251"/>
      <c r="K18" s="243">
        <f t="shared" si="0"/>
        <v>0</v>
      </c>
      <c r="L18" s="244"/>
      <c r="M18" s="244"/>
      <c r="N18" s="245">
        <f t="shared" si="1"/>
        <v>1</v>
      </c>
      <c r="O18" s="246">
        <f t="shared" si="2"/>
        <v>0</v>
      </c>
      <c r="P18" s="245" t="e">
        <f>IF(N18=1,IF(O18&gt;#REF!,1,0)*#REF!,0)</f>
        <v>#REF!</v>
      </c>
      <c r="Q18" s="245">
        <f t="shared" si="3"/>
        <v>0</v>
      </c>
      <c r="R18" s="247">
        <f t="shared" si="4"/>
        <v>0</v>
      </c>
      <c r="S18" s="247">
        <f t="shared" si="5"/>
        <v>0</v>
      </c>
      <c r="T18" s="222">
        <f t="shared" si="7"/>
        <v>0</v>
      </c>
      <c r="U18" s="248">
        <f>IF(AND(D5="ja",I5="ja"),J18*20,0)</f>
        <v>0</v>
      </c>
      <c r="V18" s="249"/>
      <c r="W18" s="250"/>
    </row>
    <row r="19" spans="1:59" ht="22.5" x14ac:dyDescent="0.3">
      <c r="A19" s="211"/>
      <c r="B19" s="212"/>
      <c r="C19" s="211"/>
      <c r="D19" s="212"/>
      <c r="E19" s="168" t="s">
        <v>8</v>
      </c>
      <c r="F19" s="169"/>
      <c r="G19" s="169"/>
      <c r="H19" s="170"/>
      <c r="I19" s="171">
        <f t="shared" si="6"/>
        <v>0</v>
      </c>
      <c r="J19" s="176"/>
      <c r="K19" s="213">
        <f t="shared" si="0"/>
        <v>0</v>
      </c>
      <c r="L19" s="218"/>
      <c r="M19" s="218"/>
      <c r="N19" s="219">
        <f t="shared" si="1"/>
        <v>1</v>
      </c>
      <c r="O19" s="216">
        <f t="shared" si="2"/>
        <v>0</v>
      </c>
      <c r="P19" s="219" t="e">
        <f>IF(N19=1,IF(O19&gt;#REF!,1,0)*#REF!,0)</f>
        <v>#REF!</v>
      </c>
      <c r="Q19" s="219">
        <f t="shared" si="3"/>
        <v>0</v>
      </c>
      <c r="R19" s="220">
        <f t="shared" si="4"/>
        <v>0</v>
      </c>
      <c r="S19" s="220">
        <f t="shared" si="5"/>
        <v>0</v>
      </c>
      <c r="T19" s="221">
        <f t="shared" si="7"/>
        <v>0</v>
      </c>
      <c r="U19" s="224">
        <f>IF(AND(D5="ja",I5="ja"),J19*20,0)</f>
        <v>0</v>
      </c>
      <c r="V19" s="232"/>
      <c r="W19" s="174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</row>
    <row r="20" spans="1:59" s="122" customFormat="1" ht="22.5" x14ac:dyDescent="0.3">
      <c r="A20" s="236"/>
      <c r="B20" s="237"/>
      <c r="C20" s="236"/>
      <c r="D20" s="237"/>
      <c r="E20" s="238" t="s">
        <v>8</v>
      </c>
      <c r="F20" s="239"/>
      <c r="G20" s="239"/>
      <c r="H20" s="240"/>
      <c r="I20" s="241">
        <f t="shared" si="6"/>
        <v>0</v>
      </c>
      <c r="J20" s="253"/>
      <c r="K20" s="243">
        <f t="shared" si="0"/>
        <v>0</v>
      </c>
      <c r="L20" s="244"/>
      <c r="M20" s="244"/>
      <c r="N20" s="245">
        <f t="shared" si="1"/>
        <v>1</v>
      </c>
      <c r="O20" s="246">
        <f t="shared" si="2"/>
        <v>0</v>
      </c>
      <c r="P20" s="245" t="e">
        <f>IF(N20=1,IF(O20&gt;#REF!,1,0)*#REF!,0)</f>
        <v>#REF!</v>
      </c>
      <c r="Q20" s="245">
        <f t="shared" si="3"/>
        <v>0</v>
      </c>
      <c r="R20" s="247">
        <f t="shared" si="4"/>
        <v>0</v>
      </c>
      <c r="S20" s="247">
        <f t="shared" si="5"/>
        <v>0</v>
      </c>
      <c r="T20" s="222">
        <f t="shared" si="7"/>
        <v>0</v>
      </c>
      <c r="U20" s="248">
        <f>IF(AND(D5="ja",I5="ja"),J20*20,0)</f>
        <v>0</v>
      </c>
      <c r="V20" s="249"/>
      <c r="W20" s="250"/>
    </row>
    <row r="21" spans="1:59" ht="22.5" x14ac:dyDescent="0.3">
      <c r="A21" s="211"/>
      <c r="B21" s="212"/>
      <c r="C21" s="211"/>
      <c r="D21" s="212"/>
      <c r="E21" s="168" t="s">
        <v>8</v>
      </c>
      <c r="F21" s="169"/>
      <c r="G21" s="169"/>
      <c r="H21" s="170"/>
      <c r="I21" s="171">
        <f t="shared" si="6"/>
        <v>0</v>
      </c>
      <c r="J21" s="175"/>
      <c r="K21" s="213">
        <f t="shared" si="0"/>
        <v>0</v>
      </c>
      <c r="L21" s="218"/>
      <c r="M21" s="218"/>
      <c r="N21" s="219">
        <f t="shared" si="1"/>
        <v>1</v>
      </c>
      <c r="O21" s="216">
        <f t="shared" si="2"/>
        <v>0</v>
      </c>
      <c r="P21" s="219" t="e">
        <f>IF(N21=1,IF(O21&gt;#REF!,1,0)*#REF!,0)</f>
        <v>#REF!</v>
      </c>
      <c r="Q21" s="219">
        <f t="shared" si="3"/>
        <v>0</v>
      </c>
      <c r="R21" s="220">
        <f t="shared" si="4"/>
        <v>0</v>
      </c>
      <c r="S21" s="220">
        <f t="shared" si="5"/>
        <v>0</v>
      </c>
      <c r="T21" s="221">
        <f t="shared" si="7"/>
        <v>0</v>
      </c>
      <c r="U21" s="224">
        <f>IF(AND(D5="ja",I5="ja"),J21*20,0)</f>
        <v>0</v>
      </c>
      <c r="V21" s="232"/>
      <c r="W21" s="174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</row>
    <row r="22" spans="1:59" s="122" customFormat="1" ht="22.5" x14ac:dyDescent="0.3">
      <c r="A22" s="236"/>
      <c r="B22" s="237"/>
      <c r="C22" s="236"/>
      <c r="D22" s="237"/>
      <c r="E22" s="238" t="s">
        <v>8</v>
      </c>
      <c r="F22" s="239"/>
      <c r="G22" s="239"/>
      <c r="H22" s="240"/>
      <c r="I22" s="241">
        <f t="shared" si="6"/>
        <v>0</v>
      </c>
      <c r="J22" s="251"/>
      <c r="K22" s="243">
        <f t="shared" si="0"/>
        <v>0</v>
      </c>
      <c r="L22" s="244"/>
      <c r="M22" s="244"/>
      <c r="N22" s="245">
        <f t="shared" si="1"/>
        <v>1</v>
      </c>
      <c r="O22" s="246">
        <f t="shared" si="2"/>
        <v>0</v>
      </c>
      <c r="P22" s="245" t="e">
        <f>IF(N22=1,IF(O22&gt;#REF!,1,0)*#REF!,0)</f>
        <v>#REF!</v>
      </c>
      <c r="Q22" s="245">
        <f t="shared" si="3"/>
        <v>0</v>
      </c>
      <c r="R22" s="247">
        <f t="shared" si="4"/>
        <v>0</v>
      </c>
      <c r="S22" s="247">
        <f t="shared" si="5"/>
        <v>0</v>
      </c>
      <c r="T22" s="222">
        <f t="shared" si="7"/>
        <v>0</v>
      </c>
      <c r="U22" s="248">
        <f>IF(AND(D5="ja",I5="ja"),J22*20,0)</f>
        <v>0</v>
      </c>
      <c r="V22" s="249"/>
      <c r="W22" s="250"/>
    </row>
    <row r="23" spans="1:59" ht="22.5" x14ac:dyDescent="0.3">
      <c r="A23" s="211"/>
      <c r="B23" s="212"/>
      <c r="C23" s="211"/>
      <c r="D23" s="212"/>
      <c r="E23" s="168" t="s">
        <v>8</v>
      </c>
      <c r="F23" s="169"/>
      <c r="G23" s="169"/>
      <c r="H23" s="170"/>
      <c r="I23" s="171">
        <f t="shared" si="6"/>
        <v>0</v>
      </c>
      <c r="J23" s="176"/>
      <c r="K23" s="213">
        <f t="shared" si="0"/>
        <v>0</v>
      </c>
      <c r="L23" s="218"/>
      <c r="M23" s="218"/>
      <c r="N23" s="219">
        <f t="shared" si="1"/>
        <v>1</v>
      </c>
      <c r="O23" s="216">
        <f t="shared" si="2"/>
        <v>0</v>
      </c>
      <c r="P23" s="219" t="e">
        <f>IF(N23=1,IF(O23&gt;#REF!,1,0)*#REF!,0)</f>
        <v>#REF!</v>
      </c>
      <c r="Q23" s="219">
        <f t="shared" si="3"/>
        <v>0</v>
      </c>
      <c r="R23" s="220">
        <f t="shared" si="4"/>
        <v>0</v>
      </c>
      <c r="S23" s="220">
        <f t="shared" si="5"/>
        <v>0</v>
      </c>
      <c r="T23" s="221">
        <f t="shared" si="7"/>
        <v>0</v>
      </c>
      <c r="U23" s="224">
        <f>IF(AND(D5="ja",I5="ja"),J23*20,0)</f>
        <v>0</v>
      </c>
      <c r="V23" s="232"/>
      <c r="W23" s="174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</row>
    <row r="24" spans="1:59" s="122" customFormat="1" ht="22.5" x14ac:dyDescent="0.3">
      <c r="A24" s="236"/>
      <c r="B24" s="237"/>
      <c r="C24" s="236"/>
      <c r="D24" s="237"/>
      <c r="E24" s="238" t="s">
        <v>8</v>
      </c>
      <c r="F24" s="239"/>
      <c r="G24" s="239"/>
      <c r="H24" s="240"/>
      <c r="I24" s="241">
        <f t="shared" si="6"/>
        <v>0</v>
      </c>
      <c r="J24" s="242"/>
      <c r="K24" s="243">
        <f t="shared" si="0"/>
        <v>0</v>
      </c>
      <c r="L24" s="244"/>
      <c r="M24" s="244"/>
      <c r="N24" s="245">
        <f t="shared" si="1"/>
        <v>1</v>
      </c>
      <c r="O24" s="246">
        <f>IF(OR(ISBLANK(A24),ISBLANK(B24),ISBLANK(C24),ISBLANK(D24)),0,IF(A24=C24,D24-B24,(IF(AND((A24&lt;&gt;C24),D24&lt;B24),24-B24+D24,24-B24+D24))))</f>
        <v>0</v>
      </c>
      <c r="P24" s="245" t="e">
        <f>IF(N24=1,IF(O24&gt;#REF!,1,0)*#REF!,0)</f>
        <v>#REF!</v>
      </c>
      <c r="Q24" s="245">
        <f t="shared" si="3"/>
        <v>0</v>
      </c>
      <c r="R24" s="247">
        <f t="shared" si="4"/>
        <v>0</v>
      </c>
      <c r="S24" s="247">
        <f t="shared" si="5"/>
        <v>0</v>
      </c>
      <c r="T24" s="222">
        <f t="shared" ref="T24:T44" si="8">IF(AND(K24=1,O24&gt;8/24),12,IF(AND(AND(K24=2,O24&gt;8/24),E24="ja"),24,IF(K24&gt;2,(K24-2)*24+2*12,IF(AND(AND(K24=2,((24/24-B24)+((0/24)+D24))&gt;8/24),E24="nein"),12,IF(OR(AND(ISBLANK(A24),ISBLANK(B24),ISBLANK(C24),ISBLANK(D24))),0,0)))))</f>
        <v>0</v>
      </c>
      <c r="U24" s="248">
        <f>IF(AND(D5="ja",I5="ja"),J24*20,0)</f>
        <v>0</v>
      </c>
      <c r="V24" s="249"/>
      <c r="W24" s="250"/>
    </row>
    <row r="25" spans="1:59" ht="22.5" x14ac:dyDescent="0.3">
      <c r="A25" s="211"/>
      <c r="B25" s="212"/>
      <c r="C25" s="211"/>
      <c r="D25" s="212"/>
      <c r="E25" s="168" t="s">
        <v>8</v>
      </c>
      <c r="F25" s="169"/>
      <c r="G25" s="169"/>
      <c r="H25" s="170"/>
      <c r="I25" s="171">
        <f t="shared" si="6"/>
        <v>0</v>
      </c>
      <c r="J25" s="177"/>
      <c r="K25" s="213">
        <f t="shared" si="0"/>
        <v>0</v>
      </c>
      <c r="L25" s="218"/>
      <c r="M25" s="218"/>
      <c r="N25" s="219">
        <f t="shared" si="1"/>
        <v>1</v>
      </c>
      <c r="O25" s="216">
        <f t="shared" si="2"/>
        <v>0</v>
      </c>
      <c r="P25" s="219" t="e">
        <f>IF(N25=1,IF(O25&gt;#REF!,1,0)*#REF!,0)</f>
        <v>#REF!</v>
      </c>
      <c r="Q25" s="219">
        <f t="shared" si="3"/>
        <v>0</v>
      </c>
      <c r="R25" s="220">
        <f t="shared" si="4"/>
        <v>0</v>
      </c>
      <c r="S25" s="220">
        <f t="shared" si="5"/>
        <v>0</v>
      </c>
      <c r="T25" s="221">
        <f t="shared" si="8"/>
        <v>0</v>
      </c>
      <c r="U25" s="224">
        <f>IF(AND(D5="ja",I5="ja"),J25*20,0)</f>
        <v>0</v>
      </c>
      <c r="V25" s="232"/>
      <c r="W25" s="174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</row>
    <row r="26" spans="1:59" s="122" customFormat="1" ht="22.5" x14ac:dyDescent="0.3">
      <c r="A26" s="236"/>
      <c r="B26" s="237"/>
      <c r="C26" s="236"/>
      <c r="D26" s="237"/>
      <c r="E26" s="238" t="s">
        <v>8</v>
      </c>
      <c r="F26" s="239"/>
      <c r="G26" s="239"/>
      <c r="H26" s="240"/>
      <c r="I26" s="241">
        <f t="shared" si="6"/>
        <v>0</v>
      </c>
      <c r="J26" s="252"/>
      <c r="K26" s="243">
        <f t="shared" si="0"/>
        <v>0</v>
      </c>
      <c r="L26" s="244"/>
      <c r="M26" s="244"/>
      <c r="N26" s="245">
        <f t="shared" si="1"/>
        <v>1</v>
      </c>
      <c r="O26" s="246">
        <f t="shared" si="2"/>
        <v>0</v>
      </c>
      <c r="P26" s="245" t="e">
        <f>IF(N26=1,IF(O26&gt;#REF!,1,0)*#REF!,0)</f>
        <v>#REF!</v>
      </c>
      <c r="Q26" s="245">
        <f t="shared" si="3"/>
        <v>0</v>
      </c>
      <c r="R26" s="247">
        <f t="shared" si="4"/>
        <v>0</v>
      </c>
      <c r="S26" s="247">
        <f t="shared" si="5"/>
        <v>0</v>
      </c>
      <c r="T26" s="222">
        <f t="shared" si="8"/>
        <v>0</v>
      </c>
      <c r="U26" s="248">
        <f>IF(AND(D5="ja",I5="ja"),J26*20,0)</f>
        <v>0</v>
      </c>
      <c r="V26" s="249"/>
      <c r="W26" s="250"/>
    </row>
    <row r="27" spans="1:59" ht="22.5" x14ac:dyDescent="0.3">
      <c r="A27" s="211"/>
      <c r="B27" s="212"/>
      <c r="C27" s="211"/>
      <c r="D27" s="212"/>
      <c r="E27" s="168" t="s">
        <v>8</v>
      </c>
      <c r="F27" s="169"/>
      <c r="G27" s="169"/>
      <c r="H27" s="170"/>
      <c r="I27" s="171">
        <f t="shared" si="6"/>
        <v>0</v>
      </c>
      <c r="J27" s="173"/>
      <c r="K27" s="213">
        <f t="shared" si="0"/>
        <v>0</v>
      </c>
      <c r="L27" s="218"/>
      <c r="M27" s="218"/>
      <c r="N27" s="219">
        <f t="shared" si="1"/>
        <v>1</v>
      </c>
      <c r="O27" s="216">
        <f t="shared" si="2"/>
        <v>0</v>
      </c>
      <c r="P27" s="219" t="e">
        <f>IF(N27=1,IF(O27&gt;#REF!,1,0)*#REF!,0)</f>
        <v>#REF!</v>
      </c>
      <c r="Q27" s="219">
        <f t="shared" si="3"/>
        <v>0</v>
      </c>
      <c r="R27" s="220">
        <f t="shared" si="4"/>
        <v>0</v>
      </c>
      <c r="S27" s="220">
        <f t="shared" si="5"/>
        <v>0</v>
      </c>
      <c r="T27" s="221">
        <f t="shared" si="8"/>
        <v>0</v>
      </c>
      <c r="U27" s="224">
        <f>IF(AND(D5="ja",I5="ja"),J27*20,0)</f>
        <v>0</v>
      </c>
      <c r="V27" s="232"/>
      <c r="W27" s="174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</row>
    <row r="28" spans="1:59" s="122" customFormat="1" ht="22.5" x14ac:dyDescent="0.3">
      <c r="A28" s="236"/>
      <c r="B28" s="237"/>
      <c r="C28" s="236"/>
      <c r="D28" s="237"/>
      <c r="E28" s="238" t="s">
        <v>8</v>
      </c>
      <c r="F28" s="239"/>
      <c r="G28" s="239"/>
      <c r="H28" s="240"/>
      <c r="I28" s="241">
        <f t="shared" si="6"/>
        <v>0</v>
      </c>
      <c r="J28" s="253"/>
      <c r="K28" s="243">
        <f t="shared" si="0"/>
        <v>0</v>
      </c>
      <c r="L28" s="244"/>
      <c r="M28" s="244"/>
      <c r="N28" s="245">
        <f t="shared" si="1"/>
        <v>1</v>
      </c>
      <c r="O28" s="246">
        <f t="shared" si="2"/>
        <v>0</v>
      </c>
      <c r="P28" s="245" t="e">
        <f>IF(N28=1,IF(O28&gt;#REF!,1,0)*#REF!,0)</f>
        <v>#REF!</v>
      </c>
      <c r="Q28" s="245">
        <f t="shared" si="3"/>
        <v>0</v>
      </c>
      <c r="R28" s="247">
        <f t="shared" si="4"/>
        <v>0</v>
      </c>
      <c r="S28" s="247">
        <f t="shared" si="5"/>
        <v>0</v>
      </c>
      <c r="T28" s="222">
        <f t="shared" si="8"/>
        <v>0</v>
      </c>
      <c r="U28" s="248">
        <f>IF(AND(D5="ja",I5="ja"),J28*20,0)</f>
        <v>0</v>
      </c>
      <c r="V28" s="249"/>
      <c r="W28" s="250"/>
    </row>
    <row r="29" spans="1:59" ht="22.5" x14ac:dyDescent="0.3">
      <c r="A29" s="211"/>
      <c r="B29" s="212"/>
      <c r="C29" s="211"/>
      <c r="D29" s="212"/>
      <c r="E29" s="168" t="s">
        <v>8</v>
      </c>
      <c r="F29" s="169"/>
      <c r="G29" s="169"/>
      <c r="H29" s="170"/>
      <c r="I29" s="171">
        <f t="shared" si="6"/>
        <v>0</v>
      </c>
      <c r="J29" s="176"/>
      <c r="K29" s="213">
        <f t="shared" si="0"/>
        <v>0</v>
      </c>
      <c r="L29" s="218"/>
      <c r="M29" s="218"/>
      <c r="N29" s="219">
        <f t="shared" si="1"/>
        <v>1</v>
      </c>
      <c r="O29" s="216">
        <f t="shared" si="2"/>
        <v>0</v>
      </c>
      <c r="P29" s="219" t="e">
        <f>IF(N29=1,IF(O29&gt;#REF!,1,0)*#REF!,0)</f>
        <v>#REF!</v>
      </c>
      <c r="Q29" s="219">
        <f t="shared" si="3"/>
        <v>0</v>
      </c>
      <c r="R29" s="220">
        <f t="shared" si="4"/>
        <v>0</v>
      </c>
      <c r="S29" s="220">
        <f t="shared" si="5"/>
        <v>0</v>
      </c>
      <c r="T29" s="221">
        <f t="shared" si="8"/>
        <v>0</v>
      </c>
      <c r="U29" s="224">
        <f>IF(AND(D5="ja",I5="ja"),J29*20,0)</f>
        <v>0</v>
      </c>
      <c r="V29" s="232"/>
      <c r="W29" s="174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</row>
    <row r="30" spans="1:59" s="122" customFormat="1" ht="22.5" x14ac:dyDescent="0.3">
      <c r="A30" s="236"/>
      <c r="B30" s="237"/>
      <c r="C30" s="236"/>
      <c r="D30" s="237"/>
      <c r="E30" s="238" t="s">
        <v>8</v>
      </c>
      <c r="F30" s="239"/>
      <c r="G30" s="239"/>
      <c r="H30" s="240"/>
      <c r="I30" s="241">
        <f t="shared" si="6"/>
        <v>0</v>
      </c>
      <c r="J30" s="253"/>
      <c r="K30" s="243">
        <f t="shared" si="0"/>
        <v>0</v>
      </c>
      <c r="L30" s="244"/>
      <c r="M30" s="244"/>
      <c r="N30" s="245">
        <f t="shared" si="1"/>
        <v>1</v>
      </c>
      <c r="O30" s="246">
        <f t="shared" si="2"/>
        <v>0</v>
      </c>
      <c r="P30" s="245" t="e">
        <f>IF(N30=1,IF(O30&gt;#REF!,1,0)*#REF!,0)</f>
        <v>#REF!</v>
      </c>
      <c r="Q30" s="245">
        <f t="shared" si="3"/>
        <v>0</v>
      </c>
      <c r="R30" s="247">
        <f t="shared" si="4"/>
        <v>0</v>
      </c>
      <c r="S30" s="247">
        <f t="shared" si="5"/>
        <v>0</v>
      </c>
      <c r="T30" s="222">
        <f t="shared" si="8"/>
        <v>0</v>
      </c>
      <c r="U30" s="248">
        <f>IF(AND(D5="ja",I5="ja"),J30*20,0)</f>
        <v>0</v>
      </c>
      <c r="V30" s="249"/>
      <c r="W30" s="250"/>
    </row>
    <row r="31" spans="1:59" ht="22.5" x14ac:dyDescent="0.3">
      <c r="A31" s="211"/>
      <c r="B31" s="212"/>
      <c r="C31" s="211"/>
      <c r="D31" s="212"/>
      <c r="E31" s="168" t="s">
        <v>8</v>
      </c>
      <c r="F31" s="169"/>
      <c r="G31" s="169"/>
      <c r="H31" s="170"/>
      <c r="I31" s="171">
        <f t="shared" si="6"/>
        <v>0</v>
      </c>
      <c r="J31" s="175"/>
      <c r="K31" s="213">
        <f t="shared" si="0"/>
        <v>0</v>
      </c>
      <c r="L31" s="218"/>
      <c r="M31" s="218"/>
      <c r="N31" s="219">
        <f t="shared" si="1"/>
        <v>1</v>
      </c>
      <c r="O31" s="216">
        <f t="shared" si="2"/>
        <v>0</v>
      </c>
      <c r="P31" s="219" t="e">
        <f>IF(N31=1,IF(O31&gt;#REF!,1,0)*#REF!,0)</f>
        <v>#REF!</v>
      </c>
      <c r="Q31" s="219">
        <f t="shared" si="3"/>
        <v>0</v>
      </c>
      <c r="R31" s="220">
        <f t="shared" si="4"/>
        <v>0</v>
      </c>
      <c r="S31" s="220">
        <f t="shared" si="5"/>
        <v>0</v>
      </c>
      <c r="T31" s="221">
        <f t="shared" si="8"/>
        <v>0</v>
      </c>
      <c r="U31" s="224">
        <f>IF(AND(D5="ja",I5="ja"),J31*20,0)</f>
        <v>0</v>
      </c>
      <c r="V31" s="232"/>
      <c r="W31" s="174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</row>
    <row r="32" spans="1:59" s="122" customFormat="1" ht="22.5" x14ac:dyDescent="0.3">
      <c r="A32" s="236"/>
      <c r="B32" s="237"/>
      <c r="C32" s="236"/>
      <c r="D32" s="237"/>
      <c r="E32" s="238" t="s">
        <v>8</v>
      </c>
      <c r="F32" s="239"/>
      <c r="G32" s="239"/>
      <c r="H32" s="240"/>
      <c r="I32" s="241">
        <f t="shared" si="6"/>
        <v>0</v>
      </c>
      <c r="J32" s="251"/>
      <c r="K32" s="243">
        <f t="shared" si="0"/>
        <v>0</v>
      </c>
      <c r="L32" s="244"/>
      <c r="M32" s="244"/>
      <c r="N32" s="245">
        <f t="shared" si="1"/>
        <v>1</v>
      </c>
      <c r="O32" s="246">
        <f t="shared" si="2"/>
        <v>0</v>
      </c>
      <c r="P32" s="245" t="e">
        <f>IF(N32=1,IF(O32&gt;#REF!,1,0)*#REF!,0)</f>
        <v>#REF!</v>
      </c>
      <c r="Q32" s="245">
        <f t="shared" si="3"/>
        <v>0</v>
      </c>
      <c r="R32" s="247">
        <f t="shared" si="4"/>
        <v>0</v>
      </c>
      <c r="S32" s="247">
        <f t="shared" si="5"/>
        <v>0</v>
      </c>
      <c r="T32" s="222">
        <f t="shared" si="8"/>
        <v>0</v>
      </c>
      <c r="U32" s="248">
        <f>IF(AND(D5="ja",I5="ja"),J32*20,0)</f>
        <v>0</v>
      </c>
      <c r="V32" s="249"/>
      <c r="W32" s="250"/>
    </row>
    <row r="33" spans="1:59" ht="22.5" x14ac:dyDescent="0.3">
      <c r="A33" s="211"/>
      <c r="B33" s="212"/>
      <c r="C33" s="211"/>
      <c r="D33" s="212"/>
      <c r="E33" s="168" t="s">
        <v>8</v>
      </c>
      <c r="F33" s="169"/>
      <c r="G33" s="169"/>
      <c r="H33" s="170"/>
      <c r="I33" s="171">
        <f t="shared" si="6"/>
        <v>0</v>
      </c>
      <c r="J33" s="176"/>
      <c r="K33" s="213">
        <f>IF(OR(ISBLANK(A33),ISBLANK(B33),ISBLANK(C33),ISBLANK(D33)),0,DATEDIF(A33,C33,"d")+1)</f>
        <v>0</v>
      </c>
      <c r="L33" s="218"/>
      <c r="M33" s="218"/>
      <c r="N33" s="219">
        <f t="shared" si="1"/>
        <v>1</v>
      </c>
      <c r="O33" s="216">
        <f>IF(OR(ISBLANK(A33),ISBLANK(B33),ISBLANK(C33),ISBLANK(D33)),0,IF(A33=C33,D33-B33,(IF(AND((A33&lt;&gt;C33),D33&lt;B33),24-B33+D33,24-B33+D33))))</f>
        <v>0</v>
      </c>
      <c r="P33" s="219" t="e">
        <f>IF(N33=1,IF(O33&gt;#REF!,1,0)*#REF!,0)</f>
        <v>#REF!</v>
      </c>
      <c r="Q33" s="219">
        <f t="shared" si="3"/>
        <v>0</v>
      </c>
      <c r="R33" s="220">
        <f t="shared" si="4"/>
        <v>0</v>
      </c>
      <c r="S33" s="220">
        <f t="shared" si="5"/>
        <v>0</v>
      </c>
      <c r="T33" s="221">
        <f t="shared" si="8"/>
        <v>0</v>
      </c>
      <c r="U33" s="224">
        <f>IF(AND(D5="ja",I5="ja"),J33*20,0)</f>
        <v>0</v>
      </c>
      <c r="V33" s="232"/>
      <c r="W33" s="174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</row>
    <row r="34" spans="1:59" s="122" customFormat="1" ht="22.5" x14ac:dyDescent="0.3">
      <c r="A34" s="236"/>
      <c r="B34" s="237"/>
      <c r="C34" s="236"/>
      <c r="D34" s="237"/>
      <c r="E34" s="238" t="s">
        <v>8</v>
      </c>
      <c r="F34" s="239"/>
      <c r="G34" s="239"/>
      <c r="H34" s="240"/>
      <c r="I34" s="241">
        <f t="shared" si="6"/>
        <v>0</v>
      </c>
      <c r="J34" s="242"/>
      <c r="K34" s="243">
        <f t="shared" ref="K34:K44" si="9">IF(OR(ISBLANK(A34),ISBLANK(B34),ISBLANK(C34),ISBLANK(D34)),0,DATEDIF(A34,C34,"d")+1)</f>
        <v>0</v>
      </c>
      <c r="L34" s="244"/>
      <c r="M34" s="244"/>
      <c r="N34" s="245">
        <f t="shared" si="1"/>
        <v>1</v>
      </c>
      <c r="O34" s="246">
        <f t="shared" si="2"/>
        <v>0</v>
      </c>
      <c r="P34" s="245" t="e">
        <f>IF(N34=1,IF(O34&gt;#REF!,1,0)*#REF!,0)</f>
        <v>#REF!</v>
      </c>
      <c r="Q34" s="245">
        <f t="shared" si="3"/>
        <v>0</v>
      </c>
      <c r="R34" s="247">
        <f t="shared" si="4"/>
        <v>0</v>
      </c>
      <c r="S34" s="247">
        <f t="shared" si="5"/>
        <v>0</v>
      </c>
      <c r="T34" s="222">
        <f t="shared" si="8"/>
        <v>0</v>
      </c>
      <c r="U34" s="248">
        <f>IF(AND(D5="ja",I5="ja"),J34*20,0)</f>
        <v>0</v>
      </c>
      <c r="V34" s="249"/>
      <c r="W34" s="250"/>
    </row>
    <row r="35" spans="1:59" ht="22.5" x14ac:dyDescent="0.3">
      <c r="A35" s="211"/>
      <c r="B35" s="212"/>
      <c r="C35" s="211"/>
      <c r="D35" s="212"/>
      <c r="E35" s="168" t="s">
        <v>8</v>
      </c>
      <c r="F35" s="169"/>
      <c r="G35" s="169"/>
      <c r="H35" s="170"/>
      <c r="I35" s="171">
        <f t="shared" si="6"/>
        <v>0</v>
      </c>
      <c r="J35" s="172"/>
      <c r="K35" s="213">
        <f t="shared" si="9"/>
        <v>0</v>
      </c>
      <c r="L35" s="218"/>
      <c r="M35" s="218"/>
      <c r="N35" s="219">
        <f t="shared" si="1"/>
        <v>1</v>
      </c>
      <c r="O35" s="216">
        <f t="shared" si="2"/>
        <v>0</v>
      </c>
      <c r="P35" s="219" t="e">
        <f>IF(N35=1,IF(O35&gt;#REF!,1,0)*#REF!,0)</f>
        <v>#REF!</v>
      </c>
      <c r="Q35" s="219">
        <f t="shared" si="3"/>
        <v>0</v>
      </c>
      <c r="R35" s="220">
        <f t="shared" si="4"/>
        <v>0</v>
      </c>
      <c r="S35" s="220">
        <f t="shared" si="5"/>
        <v>0</v>
      </c>
      <c r="T35" s="221">
        <f t="shared" si="8"/>
        <v>0</v>
      </c>
      <c r="U35" s="224">
        <f>IF(AND(D5="ja",I5="ja"),J35*20,0)</f>
        <v>0</v>
      </c>
      <c r="V35" s="232"/>
      <c r="W35" s="174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pans="1:59" s="122" customFormat="1" ht="22.5" x14ac:dyDescent="0.3">
      <c r="A36" s="236"/>
      <c r="B36" s="237"/>
      <c r="C36" s="236"/>
      <c r="D36" s="237"/>
      <c r="E36" s="238" t="s">
        <v>8</v>
      </c>
      <c r="F36" s="239"/>
      <c r="G36" s="239"/>
      <c r="H36" s="240"/>
      <c r="I36" s="241">
        <f t="shared" si="6"/>
        <v>0</v>
      </c>
      <c r="J36" s="242"/>
      <c r="K36" s="243">
        <f t="shared" si="9"/>
        <v>0</v>
      </c>
      <c r="L36" s="244"/>
      <c r="M36" s="244"/>
      <c r="N36" s="245">
        <f t="shared" si="1"/>
        <v>1</v>
      </c>
      <c r="O36" s="246">
        <f t="shared" si="2"/>
        <v>0</v>
      </c>
      <c r="P36" s="245" t="e">
        <f>IF(N36=1,IF(O36&gt;#REF!,1,0)*#REF!,0)</f>
        <v>#REF!</v>
      </c>
      <c r="Q36" s="245">
        <f t="shared" si="3"/>
        <v>0</v>
      </c>
      <c r="R36" s="247">
        <f t="shared" si="4"/>
        <v>0</v>
      </c>
      <c r="S36" s="247">
        <f t="shared" si="5"/>
        <v>0</v>
      </c>
      <c r="T36" s="222">
        <f t="shared" si="8"/>
        <v>0</v>
      </c>
      <c r="U36" s="248">
        <f>IF(AND(D5="ja",I5="ja"),J36*20,0)</f>
        <v>0</v>
      </c>
      <c r="V36" s="249"/>
      <c r="W36" s="250"/>
    </row>
    <row r="37" spans="1:59" ht="22.5" x14ac:dyDescent="0.3">
      <c r="A37" s="211"/>
      <c r="B37" s="212"/>
      <c r="C37" s="211"/>
      <c r="D37" s="212"/>
      <c r="E37" s="168" t="s">
        <v>8</v>
      </c>
      <c r="F37" s="169"/>
      <c r="G37" s="169"/>
      <c r="H37" s="170"/>
      <c r="I37" s="171">
        <f t="shared" si="6"/>
        <v>0</v>
      </c>
      <c r="J37" s="172"/>
      <c r="K37" s="213">
        <f t="shared" si="9"/>
        <v>0</v>
      </c>
      <c r="L37" s="218"/>
      <c r="M37" s="218"/>
      <c r="N37" s="219">
        <f t="shared" si="1"/>
        <v>1</v>
      </c>
      <c r="O37" s="216">
        <f t="shared" si="2"/>
        <v>0</v>
      </c>
      <c r="P37" s="219" t="e">
        <f>IF(N37=1,IF(O37&gt;#REF!,1,0)*#REF!,0)</f>
        <v>#REF!</v>
      </c>
      <c r="Q37" s="219">
        <f t="shared" si="3"/>
        <v>0</v>
      </c>
      <c r="R37" s="220">
        <f t="shared" si="4"/>
        <v>0</v>
      </c>
      <c r="S37" s="220">
        <f t="shared" si="5"/>
        <v>0</v>
      </c>
      <c r="T37" s="221">
        <f t="shared" si="8"/>
        <v>0</v>
      </c>
      <c r="U37" s="224">
        <f>IF(AND(D5="ja",I5="ja"),J37*20,0)</f>
        <v>0</v>
      </c>
      <c r="V37" s="232"/>
      <c r="W37" s="174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</row>
    <row r="38" spans="1:59" s="122" customFormat="1" ht="22.5" x14ac:dyDescent="0.3">
      <c r="A38" s="236"/>
      <c r="B38" s="237"/>
      <c r="C38" s="236"/>
      <c r="D38" s="237"/>
      <c r="E38" s="238" t="s">
        <v>8</v>
      </c>
      <c r="F38" s="239"/>
      <c r="G38" s="239"/>
      <c r="H38" s="240"/>
      <c r="I38" s="241">
        <f t="shared" si="6"/>
        <v>0</v>
      </c>
      <c r="J38" s="251"/>
      <c r="K38" s="243">
        <f t="shared" si="9"/>
        <v>0</v>
      </c>
      <c r="L38" s="244"/>
      <c r="M38" s="244"/>
      <c r="N38" s="245">
        <f t="shared" si="1"/>
        <v>1</v>
      </c>
      <c r="O38" s="246">
        <f t="shared" si="2"/>
        <v>0</v>
      </c>
      <c r="P38" s="245" t="e">
        <f>IF(N38=1,IF(O38&gt;#REF!,1,0)*#REF!,0)</f>
        <v>#REF!</v>
      </c>
      <c r="Q38" s="245">
        <f t="shared" si="3"/>
        <v>0</v>
      </c>
      <c r="R38" s="247">
        <f t="shared" si="4"/>
        <v>0</v>
      </c>
      <c r="S38" s="247">
        <f t="shared" si="5"/>
        <v>0</v>
      </c>
      <c r="T38" s="222">
        <f t="shared" si="8"/>
        <v>0</v>
      </c>
      <c r="U38" s="248">
        <f>IF(AND(D5="ja",I5="ja"),J38*20,0)</f>
        <v>0</v>
      </c>
      <c r="V38" s="249"/>
      <c r="W38" s="250"/>
    </row>
    <row r="39" spans="1:59" ht="22.5" x14ac:dyDescent="0.3">
      <c r="A39" s="211"/>
      <c r="B39" s="212"/>
      <c r="C39" s="211"/>
      <c r="D39" s="212"/>
      <c r="E39" s="168" t="s">
        <v>8</v>
      </c>
      <c r="F39" s="169"/>
      <c r="G39" s="169"/>
      <c r="H39" s="170"/>
      <c r="I39" s="171">
        <f t="shared" si="6"/>
        <v>0</v>
      </c>
      <c r="J39" s="175"/>
      <c r="K39" s="213">
        <f t="shared" si="9"/>
        <v>0</v>
      </c>
      <c r="L39" s="218"/>
      <c r="M39" s="218"/>
      <c r="N39" s="219">
        <f t="shared" si="1"/>
        <v>1</v>
      </c>
      <c r="O39" s="216">
        <f t="shared" si="2"/>
        <v>0</v>
      </c>
      <c r="P39" s="219" t="e">
        <f>IF(N39=1,IF(O39&gt;#REF!,1,0)*#REF!,0)</f>
        <v>#REF!</v>
      </c>
      <c r="Q39" s="219">
        <f t="shared" si="3"/>
        <v>0</v>
      </c>
      <c r="R39" s="220">
        <f t="shared" si="4"/>
        <v>0</v>
      </c>
      <c r="S39" s="220">
        <f t="shared" si="5"/>
        <v>0</v>
      </c>
      <c r="T39" s="221">
        <f t="shared" si="8"/>
        <v>0</v>
      </c>
      <c r="U39" s="224">
        <f>IF(AND(D5="ja",I5="ja"),J39*20,0)</f>
        <v>0</v>
      </c>
      <c r="V39" s="232"/>
      <c r="W39" s="174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</row>
    <row r="40" spans="1:59" s="122" customFormat="1" ht="22.5" x14ac:dyDescent="0.3">
      <c r="A40" s="236"/>
      <c r="B40" s="237"/>
      <c r="C40" s="236"/>
      <c r="D40" s="237"/>
      <c r="E40" s="238" t="s">
        <v>8</v>
      </c>
      <c r="F40" s="239"/>
      <c r="G40" s="239"/>
      <c r="H40" s="240"/>
      <c r="I40" s="241">
        <f t="shared" si="6"/>
        <v>0</v>
      </c>
      <c r="J40" s="242"/>
      <c r="K40" s="243">
        <f t="shared" si="9"/>
        <v>0</v>
      </c>
      <c r="L40" s="244"/>
      <c r="M40" s="244"/>
      <c r="N40" s="245">
        <f t="shared" si="1"/>
        <v>1</v>
      </c>
      <c r="O40" s="246">
        <f t="shared" si="2"/>
        <v>0</v>
      </c>
      <c r="P40" s="245" t="e">
        <f>IF(N40=1,IF(O40&gt;#REF!,1,0)*#REF!,0)</f>
        <v>#REF!</v>
      </c>
      <c r="Q40" s="245">
        <f t="shared" si="3"/>
        <v>0</v>
      </c>
      <c r="R40" s="247">
        <f t="shared" si="4"/>
        <v>0</v>
      </c>
      <c r="S40" s="247">
        <f t="shared" si="5"/>
        <v>0</v>
      </c>
      <c r="T40" s="222">
        <f t="shared" si="8"/>
        <v>0</v>
      </c>
      <c r="U40" s="248">
        <f>IF(AND(D5="ja",I5="ja"),J40*20,0)</f>
        <v>0</v>
      </c>
      <c r="V40" s="249"/>
      <c r="W40" s="250"/>
    </row>
    <row r="41" spans="1:59" ht="22.5" x14ac:dyDescent="0.3">
      <c r="A41" s="211"/>
      <c r="B41" s="212"/>
      <c r="C41" s="211"/>
      <c r="D41" s="212"/>
      <c r="E41" s="168" t="s">
        <v>8</v>
      </c>
      <c r="F41" s="169"/>
      <c r="G41" s="169"/>
      <c r="H41" s="170"/>
      <c r="I41" s="171">
        <f t="shared" si="6"/>
        <v>0</v>
      </c>
      <c r="J41" s="176"/>
      <c r="K41" s="213">
        <f t="shared" si="9"/>
        <v>0</v>
      </c>
      <c r="L41" s="218"/>
      <c r="M41" s="218"/>
      <c r="N41" s="219">
        <f t="shared" si="1"/>
        <v>1</v>
      </c>
      <c r="O41" s="216">
        <f t="shared" si="2"/>
        <v>0</v>
      </c>
      <c r="P41" s="219" t="e">
        <f>IF(N41=1,IF(O41&gt;#REF!,1,0)*#REF!,0)</f>
        <v>#REF!</v>
      </c>
      <c r="Q41" s="219">
        <f t="shared" si="3"/>
        <v>0</v>
      </c>
      <c r="R41" s="220">
        <f t="shared" si="4"/>
        <v>0</v>
      </c>
      <c r="S41" s="220">
        <f t="shared" si="5"/>
        <v>0</v>
      </c>
      <c r="T41" s="221">
        <f t="shared" si="8"/>
        <v>0</v>
      </c>
      <c r="U41" s="224">
        <f>IF(AND(D5="ja",I5="ja"),J41*20,0)</f>
        <v>0</v>
      </c>
      <c r="V41" s="232"/>
      <c r="W41" s="174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</row>
    <row r="42" spans="1:59" s="122" customFormat="1" ht="22.5" x14ac:dyDescent="0.3">
      <c r="A42" s="236"/>
      <c r="B42" s="237"/>
      <c r="C42" s="236"/>
      <c r="D42" s="237"/>
      <c r="E42" s="238" t="s">
        <v>8</v>
      </c>
      <c r="F42" s="239"/>
      <c r="G42" s="239"/>
      <c r="H42" s="240"/>
      <c r="I42" s="241">
        <f t="shared" si="6"/>
        <v>0</v>
      </c>
      <c r="J42" s="253"/>
      <c r="K42" s="243">
        <f t="shared" si="9"/>
        <v>0</v>
      </c>
      <c r="L42" s="244"/>
      <c r="M42" s="244"/>
      <c r="N42" s="245">
        <f t="shared" si="1"/>
        <v>1</v>
      </c>
      <c r="O42" s="246">
        <f t="shared" si="2"/>
        <v>0</v>
      </c>
      <c r="P42" s="245" t="e">
        <f>IF(N42=1,IF(O42&gt;#REF!,1,0)*#REF!,0)</f>
        <v>#REF!</v>
      </c>
      <c r="Q42" s="245">
        <f t="shared" si="3"/>
        <v>0</v>
      </c>
      <c r="R42" s="247">
        <f t="shared" si="4"/>
        <v>0</v>
      </c>
      <c r="S42" s="247">
        <f t="shared" si="5"/>
        <v>0</v>
      </c>
      <c r="T42" s="222">
        <f t="shared" si="8"/>
        <v>0</v>
      </c>
      <c r="U42" s="248">
        <f>IF(AND(D5="ja",I5="ja"),J42*20,0)</f>
        <v>0</v>
      </c>
      <c r="V42" s="249"/>
      <c r="W42" s="250"/>
    </row>
    <row r="43" spans="1:59" ht="22.5" x14ac:dyDescent="0.3">
      <c r="A43" s="211"/>
      <c r="B43" s="212"/>
      <c r="C43" s="211"/>
      <c r="D43" s="212"/>
      <c r="E43" s="168" t="s">
        <v>8</v>
      </c>
      <c r="F43" s="169"/>
      <c r="G43" s="169"/>
      <c r="H43" s="170"/>
      <c r="I43" s="171">
        <f t="shared" si="6"/>
        <v>0</v>
      </c>
      <c r="J43" s="175"/>
      <c r="K43" s="213">
        <f t="shared" si="9"/>
        <v>0</v>
      </c>
      <c r="L43" s="218"/>
      <c r="M43" s="218"/>
      <c r="N43" s="219">
        <f t="shared" si="1"/>
        <v>1</v>
      </c>
      <c r="O43" s="216">
        <f t="shared" si="2"/>
        <v>0</v>
      </c>
      <c r="P43" s="219" t="e">
        <f>IF(N43=1,IF(O43&gt;#REF!,1,0)*#REF!,0)</f>
        <v>#REF!</v>
      </c>
      <c r="Q43" s="219">
        <f t="shared" si="3"/>
        <v>0</v>
      </c>
      <c r="R43" s="220">
        <f t="shared" si="4"/>
        <v>0</v>
      </c>
      <c r="S43" s="220">
        <f t="shared" si="5"/>
        <v>0</v>
      </c>
      <c r="T43" s="221">
        <f t="shared" si="8"/>
        <v>0</v>
      </c>
      <c r="U43" s="224">
        <f>IF(AND(D5="ja",I5="ja"),J43*20,0)</f>
        <v>0</v>
      </c>
      <c r="V43" s="232"/>
      <c r="W43" s="174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</row>
    <row r="44" spans="1:59" s="122" customFormat="1" ht="22.5" x14ac:dyDescent="0.3">
      <c r="A44" s="236"/>
      <c r="B44" s="237"/>
      <c r="C44" s="236"/>
      <c r="D44" s="237"/>
      <c r="E44" s="254" t="s">
        <v>8</v>
      </c>
      <c r="F44" s="255"/>
      <c r="G44" s="255"/>
      <c r="H44" s="256"/>
      <c r="I44" s="257">
        <f t="shared" si="6"/>
        <v>0</v>
      </c>
      <c r="J44" s="251"/>
      <c r="K44" s="243">
        <f t="shared" si="9"/>
        <v>0</v>
      </c>
      <c r="L44" s="258"/>
      <c r="M44" s="258"/>
      <c r="N44" s="259">
        <f t="shared" si="1"/>
        <v>1</v>
      </c>
      <c r="O44" s="246">
        <f t="shared" si="2"/>
        <v>0</v>
      </c>
      <c r="P44" s="259" t="e">
        <f>IF(N44=1,IF(O44&gt;#REF!,1,0)*#REF!,0)</f>
        <v>#REF!</v>
      </c>
      <c r="Q44" s="259">
        <f t="shared" si="3"/>
        <v>0</v>
      </c>
      <c r="R44" s="246">
        <f t="shared" si="4"/>
        <v>0</v>
      </c>
      <c r="S44" s="246">
        <f t="shared" si="5"/>
        <v>0</v>
      </c>
      <c r="T44" s="222">
        <f t="shared" si="8"/>
        <v>0</v>
      </c>
      <c r="U44" s="260">
        <f>IF(AND(D5="ja",I5="ja"),J44*20,0)</f>
        <v>0</v>
      </c>
      <c r="V44" s="261"/>
      <c r="W44" s="262"/>
    </row>
    <row r="45" spans="1:59" ht="22.5" customHeight="1" thickBot="1" x14ac:dyDescent="0.45">
      <c r="A45" s="178" t="s">
        <v>5</v>
      </c>
      <c r="B45" s="179"/>
      <c r="C45" s="179"/>
      <c r="D45" s="179"/>
      <c r="E45" s="179"/>
      <c r="F45" s="179"/>
      <c r="G45" s="179"/>
      <c r="H45" s="180"/>
      <c r="I45" s="181">
        <f>SUM(I10:I44)</f>
        <v>0</v>
      </c>
      <c r="J45" s="179"/>
      <c r="K45" s="182"/>
      <c r="L45" s="182"/>
      <c r="M45" s="182"/>
      <c r="N45" s="183"/>
      <c r="O45" s="183"/>
      <c r="P45" s="183"/>
      <c r="Q45" s="180"/>
      <c r="R45" s="183"/>
      <c r="S45" s="183"/>
      <c r="T45" s="184">
        <f>SUM(T10:T44)</f>
        <v>0</v>
      </c>
      <c r="U45" s="181">
        <f>SUM(U10:U44)</f>
        <v>0</v>
      </c>
      <c r="V45" s="181">
        <f>SUM(V10:V44)</f>
        <v>0</v>
      </c>
      <c r="W45" s="185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</row>
    <row r="46" spans="1:59" ht="16.149999999999999" customHeight="1" x14ac:dyDescent="0.3">
      <c r="A46" s="20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21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</row>
    <row r="47" spans="1:59" ht="23.65" customHeight="1" x14ac:dyDescent="0.5">
      <c r="A47" s="282" t="s">
        <v>0</v>
      </c>
      <c r="B47" s="283"/>
      <c r="C47" s="283"/>
      <c r="D47" s="283"/>
      <c r="E47" s="284"/>
      <c r="F47" s="199"/>
      <c r="G47" s="199"/>
      <c r="H47" s="199"/>
      <c r="I47" s="199"/>
      <c r="J47" s="199"/>
      <c r="K47" s="199"/>
      <c r="L47" s="199"/>
      <c r="M47" s="199"/>
      <c r="N47" s="187"/>
      <c r="O47" s="188"/>
      <c r="P47" s="188"/>
      <c r="Q47" s="199"/>
      <c r="R47" s="137"/>
      <c r="S47" s="137"/>
      <c r="T47" s="137"/>
      <c r="U47" s="199"/>
      <c r="V47" s="199"/>
      <c r="W47" s="203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</row>
    <row r="48" spans="1:59" ht="23.65" customHeight="1" x14ac:dyDescent="0.4">
      <c r="A48" s="276" t="s">
        <v>324</v>
      </c>
      <c r="B48" s="277"/>
      <c r="C48" s="277"/>
      <c r="D48" s="285">
        <f>I45+T45+U45+V45</f>
        <v>0</v>
      </c>
      <c r="E48" s="286"/>
      <c r="F48" s="186"/>
      <c r="G48" s="186"/>
      <c r="H48" s="187"/>
      <c r="I48" s="187"/>
      <c r="J48" s="187"/>
      <c r="K48" s="187"/>
      <c r="L48" s="187"/>
      <c r="M48" s="187"/>
      <c r="N48" s="187"/>
      <c r="O48" s="188"/>
      <c r="P48" s="188"/>
      <c r="Q48" s="137"/>
      <c r="R48" s="137"/>
      <c r="S48" s="137"/>
      <c r="T48" s="137"/>
      <c r="U48" s="137"/>
      <c r="V48" s="137"/>
      <c r="W48" s="139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</row>
    <row r="49" spans="1:59" ht="25.9" customHeight="1" thickBot="1" x14ac:dyDescent="0.45">
      <c r="A49" s="207" t="s">
        <v>323</v>
      </c>
      <c r="B49" s="208"/>
      <c r="C49" s="189"/>
      <c r="D49" s="280">
        <v>0</v>
      </c>
      <c r="E49" s="281"/>
      <c r="F49" s="189"/>
      <c r="G49" s="186"/>
      <c r="H49" s="187"/>
      <c r="I49" s="187"/>
      <c r="J49" s="187"/>
      <c r="K49" s="187"/>
      <c r="L49" s="187"/>
      <c r="M49" s="187"/>
      <c r="N49" s="187"/>
      <c r="O49" s="188"/>
      <c r="P49" s="188"/>
      <c r="Q49" s="137"/>
      <c r="R49" s="137"/>
      <c r="S49" s="137"/>
      <c r="T49" s="137"/>
      <c r="U49" s="137"/>
      <c r="V49" s="137"/>
      <c r="W49" s="15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</row>
    <row r="50" spans="1:59" ht="24.4" customHeight="1" x14ac:dyDescent="0.4">
      <c r="A50" s="265" t="str">
        <f>IF(D50&gt;=0," -&gt; Erstattung"," -&gt; Rückzahlung")</f>
        <v xml:space="preserve"> -&gt; Erstattung</v>
      </c>
      <c r="B50" s="266"/>
      <c r="C50" s="266"/>
      <c r="D50" s="287">
        <f>+D48-D49</f>
        <v>0</v>
      </c>
      <c r="E50" s="288"/>
      <c r="F50" s="199"/>
      <c r="G50" s="199"/>
      <c r="H50" s="200"/>
      <c r="I50" s="200"/>
      <c r="J50" s="200"/>
      <c r="K50" s="200"/>
      <c r="L50" s="200"/>
      <c r="M50" s="200"/>
      <c r="N50" s="293"/>
      <c r="O50" s="293"/>
      <c r="P50" s="293"/>
      <c r="Q50" s="293"/>
      <c r="R50" s="293"/>
      <c r="S50" s="293"/>
      <c r="T50" s="293"/>
      <c r="U50" s="289" t="s">
        <v>327</v>
      </c>
      <c r="V50" s="289"/>
      <c r="W50" s="290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</row>
    <row r="51" spans="1:59" ht="20.45" customHeight="1" x14ac:dyDescent="0.4">
      <c r="A51" s="199"/>
      <c r="B51" s="199"/>
      <c r="C51" s="199"/>
      <c r="D51" s="199"/>
      <c r="E51" s="199"/>
      <c r="F51" s="199"/>
      <c r="G51" s="199"/>
      <c r="H51" s="200"/>
      <c r="I51" s="200"/>
      <c r="J51" s="200"/>
      <c r="K51" s="200"/>
      <c r="L51" s="200"/>
      <c r="M51" s="200"/>
      <c r="N51" s="204"/>
      <c r="O51" s="204"/>
      <c r="P51" s="204"/>
      <c r="Q51" s="204"/>
      <c r="R51" s="204"/>
      <c r="S51" s="204"/>
      <c r="T51" s="204" t="s">
        <v>325</v>
      </c>
      <c r="U51" s="137"/>
      <c r="V51" s="137"/>
      <c r="W51" s="139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</row>
    <row r="52" spans="1:59" ht="20.45" customHeight="1" x14ac:dyDescent="0.4">
      <c r="A52" s="272" t="s">
        <v>326</v>
      </c>
      <c r="B52" s="273"/>
      <c r="C52" s="273"/>
      <c r="D52" s="278" t="s">
        <v>3</v>
      </c>
      <c r="E52" s="279"/>
      <c r="F52" s="201"/>
      <c r="G52" s="201"/>
      <c r="H52" s="201"/>
      <c r="I52" s="201"/>
      <c r="J52" s="201"/>
      <c r="K52" s="201"/>
      <c r="L52" s="201"/>
      <c r="M52" s="201"/>
      <c r="N52" s="202"/>
      <c r="O52" s="202"/>
      <c r="P52" s="202"/>
      <c r="Q52" s="201"/>
      <c r="R52" s="189"/>
      <c r="S52" s="189"/>
      <c r="T52" s="189"/>
      <c r="U52" s="137"/>
      <c r="V52" s="137"/>
      <c r="W52" s="139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</row>
    <row r="53" spans="1:59" ht="20.45" customHeight="1" thickBot="1" x14ac:dyDescent="0.45">
      <c r="A53" s="269"/>
      <c r="B53" s="270"/>
      <c r="C53" s="271"/>
      <c r="D53" s="190"/>
      <c r="E53" s="190"/>
      <c r="F53" s="190"/>
      <c r="G53" s="190"/>
      <c r="H53" s="191"/>
      <c r="I53" s="192"/>
      <c r="J53" s="192"/>
      <c r="K53" s="192"/>
      <c r="L53" s="192"/>
      <c r="M53" s="192"/>
      <c r="N53" s="193"/>
      <c r="O53" s="193"/>
      <c r="P53" s="193"/>
      <c r="Q53" s="193"/>
      <c r="R53" s="193"/>
      <c r="S53" s="193"/>
      <c r="T53" s="193"/>
      <c r="U53" s="291"/>
      <c r="V53" s="291"/>
      <c r="W53" s="292"/>
      <c r="X53" s="149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</row>
    <row r="54" spans="1:59" x14ac:dyDescent="0.3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</row>
    <row r="55" spans="1:59" x14ac:dyDescent="0.3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</row>
    <row r="56" spans="1:59" x14ac:dyDescent="0.3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</row>
    <row r="57" spans="1:59" x14ac:dyDescent="0.3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</row>
    <row r="58" spans="1:59" x14ac:dyDescent="0.3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</row>
    <row r="59" spans="1:59" x14ac:dyDescent="0.3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</row>
    <row r="60" spans="1:59" x14ac:dyDescent="0.3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</row>
    <row r="61" spans="1:59" x14ac:dyDescent="0.3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</row>
    <row r="62" spans="1:59" x14ac:dyDescent="0.3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</row>
    <row r="63" spans="1:59" x14ac:dyDescent="0.3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</row>
    <row r="64" spans="1:59" x14ac:dyDescent="0.3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</row>
    <row r="65" spans="1:59" x14ac:dyDescent="0.3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</row>
    <row r="66" spans="1:59" x14ac:dyDescent="0.3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</row>
    <row r="67" spans="1:59" x14ac:dyDescent="0.3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</row>
    <row r="68" spans="1:59" x14ac:dyDescent="0.3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</row>
    <row r="69" spans="1:59" x14ac:dyDescent="0.3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</row>
    <row r="70" spans="1:59" x14ac:dyDescent="0.3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</row>
    <row r="71" spans="1:59" x14ac:dyDescent="0.3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</row>
    <row r="72" spans="1:59" x14ac:dyDescent="0.3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</row>
    <row r="73" spans="1:59" x14ac:dyDescent="0.3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</row>
    <row r="74" spans="1:59" x14ac:dyDescent="0.3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</row>
    <row r="75" spans="1:59" x14ac:dyDescent="0.3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</row>
    <row r="76" spans="1:59" x14ac:dyDescent="0.3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</row>
    <row r="77" spans="1:59" x14ac:dyDescent="0.3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</row>
    <row r="78" spans="1:59" x14ac:dyDescent="0.3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</row>
    <row r="79" spans="1:59" x14ac:dyDescent="0.3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</row>
    <row r="80" spans="1:59" x14ac:dyDescent="0.3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</row>
    <row r="81" spans="1:59" x14ac:dyDescent="0.3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</row>
    <row r="82" spans="1:59" x14ac:dyDescent="0.3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</row>
    <row r="83" spans="1:59" x14ac:dyDescent="0.3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</row>
    <row r="84" spans="1:59" x14ac:dyDescent="0.3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</row>
    <row r="85" spans="1:59" x14ac:dyDescent="0.3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</row>
    <row r="86" spans="1:59" x14ac:dyDescent="0.3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</row>
    <row r="87" spans="1:59" x14ac:dyDescent="0.3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</row>
    <row r="88" spans="1:59" x14ac:dyDescent="0.3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</row>
    <row r="89" spans="1:59" x14ac:dyDescent="0.3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</row>
    <row r="90" spans="1:59" x14ac:dyDescent="0.3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</row>
    <row r="91" spans="1:59" x14ac:dyDescent="0.3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</row>
    <row r="92" spans="1:59" x14ac:dyDescent="0.3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</row>
    <row r="93" spans="1:59" x14ac:dyDescent="0.3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</row>
    <row r="94" spans="1:59" x14ac:dyDescent="0.3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</row>
    <row r="95" spans="1:59" x14ac:dyDescent="0.3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</row>
    <row r="96" spans="1:59" x14ac:dyDescent="0.3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</row>
    <row r="97" spans="1:23" x14ac:dyDescent="0.3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</row>
    <row r="98" spans="1:23" x14ac:dyDescent="0.3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</row>
    <row r="99" spans="1:23" x14ac:dyDescent="0.3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</row>
    <row r="100" spans="1:23" x14ac:dyDescent="0.3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</row>
    <row r="101" spans="1:23" x14ac:dyDescent="0.3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</row>
    <row r="102" spans="1:23" x14ac:dyDescent="0.3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</row>
    <row r="103" spans="1:23" x14ac:dyDescent="0.3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</row>
    <row r="104" spans="1:23" x14ac:dyDescent="0.3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</row>
    <row r="105" spans="1:23" x14ac:dyDescent="0.3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</row>
    <row r="106" spans="1:23" x14ac:dyDescent="0.3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</row>
    <row r="107" spans="1:23" x14ac:dyDescent="0.3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</row>
    <row r="108" spans="1:23" x14ac:dyDescent="0.3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</row>
    <row r="109" spans="1:23" x14ac:dyDescent="0.3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</row>
    <row r="110" spans="1:23" x14ac:dyDescent="0.3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</row>
    <row r="111" spans="1:23" x14ac:dyDescent="0.3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</row>
    <row r="112" spans="1:23" x14ac:dyDescent="0.3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</row>
    <row r="113" spans="1:23" x14ac:dyDescent="0.3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</row>
    <row r="114" spans="1:23" x14ac:dyDescent="0.3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</row>
    <row r="115" spans="1:23" x14ac:dyDescent="0.3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</row>
    <row r="116" spans="1:23" x14ac:dyDescent="0.3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</row>
    <row r="117" spans="1:23" x14ac:dyDescent="0.3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</row>
    <row r="118" spans="1:23" x14ac:dyDescent="0.3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</row>
    <row r="119" spans="1:23" x14ac:dyDescent="0.3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</row>
    <row r="120" spans="1:23" x14ac:dyDescent="0.3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</row>
    <row r="121" spans="1:23" x14ac:dyDescent="0.3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</row>
    <row r="122" spans="1:23" x14ac:dyDescent="0.3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</row>
    <row r="123" spans="1:23" x14ac:dyDescent="0.3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</row>
    <row r="124" spans="1:23" x14ac:dyDescent="0.3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</row>
    <row r="125" spans="1:23" x14ac:dyDescent="0.3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</row>
    <row r="126" spans="1:23" x14ac:dyDescent="0.3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</row>
    <row r="127" spans="1:23" x14ac:dyDescent="0.3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</row>
    <row r="128" spans="1:23" x14ac:dyDescent="0.3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</row>
    <row r="129" spans="1:23" x14ac:dyDescent="0.3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</row>
    <row r="130" spans="1:23" x14ac:dyDescent="0.3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</row>
    <row r="131" spans="1:23" x14ac:dyDescent="0.3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</row>
    <row r="132" spans="1:23" x14ac:dyDescent="0.3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</row>
    <row r="133" spans="1:23" x14ac:dyDescent="0.3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</row>
    <row r="134" spans="1:23" x14ac:dyDescent="0.3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</row>
    <row r="135" spans="1:23" x14ac:dyDescent="0.3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</row>
    <row r="136" spans="1:23" x14ac:dyDescent="0.3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</row>
    <row r="137" spans="1:23" x14ac:dyDescent="0.3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</row>
    <row r="138" spans="1:23" x14ac:dyDescent="0.3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</row>
    <row r="139" spans="1:23" x14ac:dyDescent="0.3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</row>
    <row r="140" spans="1:23" x14ac:dyDescent="0.3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</row>
    <row r="141" spans="1:23" x14ac:dyDescent="0.3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</row>
    <row r="142" spans="1:23" x14ac:dyDescent="0.3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</row>
    <row r="143" spans="1:23" x14ac:dyDescent="0.3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</row>
    <row r="144" spans="1:23" x14ac:dyDescent="0.3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</row>
    <row r="145" spans="1:23" x14ac:dyDescent="0.3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</row>
    <row r="146" spans="1:23" x14ac:dyDescent="0.3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</row>
    <row r="147" spans="1:23" x14ac:dyDescent="0.3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</row>
    <row r="148" spans="1:23" x14ac:dyDescent="0.3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</row>
    <row r="149" spans="1:23" x14ac:dyDescent="0.3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</row>
    <row r="150" spans="1:23" x14ac:dyDescent="0.3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</row>
    <row r="151" spans="1:23" x14ac:dyDescent="0.3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</row>
    <row r="152" spans="1:23" x14ac:dyDescent="0.3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</row>
    <row r="153" spans="1:23" x14ac:dyDescent="0.3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</row>
    <row r="154" spans="1:23" x14ac:dyDescent="0.3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</row>
    <row r="155" spans="1:23" x14ac:dyDescent="0.3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</row>
    <row r="156" spans="1:23" x14ac:dyDescent="0.3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</row>
    <row r="157" spans="1:23" x14ac:dyDescent="0.3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</row>
    <row r="158" spans="1:23" x14ac:dyDescent="0.3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</row>
  </sheetData>
  <sheetProtection algorithmName="SHA-512" hashValue="76UC4GrFH+DHycoigN/oZEMcu+kstK33rYLXXymFNgWSXudbrFe98j4FSI/y05ulG5/fLQFKtakMkLvFcmrJbA==" saltValue="Qw/k0Wks6CjjYAgLRhL5HA==" spinCount="100000" sheet="1" objects="1" scenarios="1"/>
  <mergeCells count="17">
    <mergeCell ref="N50:T50"/>
    <mergeCell ref="W8:W9"/>
    <mergeCell ref="A50:C50"/>
    <mergeCell ref="G8:G9"/>
    <mergeCell ref="A1:I1"/>
    <mergeCell ref="A53:C53"/>
    <mergeCell ref="A52:C52"/>
    <mergeCell ref="H8:H9"/>
    <mergeCell ref="J8:J9"/>
    <mergeCell ref="A48:C48"/>
    <mergeCell ref="D52:E52"/>
    <mergeCell ref="D49:E49"/>
    <mergeCell ref="A47:E47"/>
    <mergeCell ref="D48:E48"/>
    <mergeCell ref="D50:E50"/>
    <mergeCell ref="U50:W50"/>
    <mergeCell ref="U53:W53"/>
  </mergeCells>
  <dataValidations count="10">
    <dataValidation type="list" allowBlank="1" showInputMessage="1" showErrorMessage="1" sqref="P1:P2" xr:uid="{00000000-0002-0000-0000-000000000000}">
      <formula1>mai</formula1>
    </dataValidation>
    <dataValidation type="list" allowBlank="1" showInputMessage="1" showErrorMessage="1" sqref="D6 I6" xr:uid="{00000000-0002-0000-0000-000001000000}">
      <formula1>$C$7:$D$7</formula1>
    </dataValidation>
    <dataValidation type="date" allowBlank="1" showInputMessage="1" showErrorMessage="1" errorTitle="Datum fehlerhaft" error="Das Datum stammt entweder nicht aus dem Jahr 2018 oder entspricht nicht dem Datumsformat tt.mm.jj." sqref="C10:C44" xr:uid="{CE72B58C-53C0-4AE1-BE15-226A0D33557D}">
      <formula1>43101</formula1>
      <formula2>43465</formula2>
    </dataValidation>
    <dataValidation type="date" allowBlank="1" showInputMessage="1" showErrorMessage="1" errorTitle="Datum Fehlerhaft" error="Das Datum stammt entweder nicht aus dem Jahr 2018 oder entspricht nicht dem Datumsformat tt.mm.jj." sqref="A10:A44" xr:uid="{DC0DA7D3-D38D-4DAE-A65A-73D8A2254FBF}">
      <formula1>43101</formula1>
      <formula2>43465</formula2>
    </dataValidation>
    <dataValidation type="time" allowBlank="1" showInputMessage="1" showErrorMessage="1" errorTitle="Uhrzeit Fehlerhaft" error="Die Uhrzeit wurde falsch angegeben. " sqref="B10:B44 D10:D44" xr:uid="{EC26D29C-1F32-4C6F-A639-1019926392B5}">
      <formula1>0</formula1>
      <formula2>0.999988425925926</formula2>
    </dataValidation>
    <dataValidation type="decimal" allowBlank="1" showInputMessage="1" showErrorMessage="1" errorTitle="Gefahrene KM Fehlerhaft" error="Die Anzahl der gefahrenen Kilometer wurden falsch eingegeben." sqref="H10:H44" xr:uid="{00000000-0002-0000-0000-000005000000}">
      <formula1>0</formula1>
      <formula2>100000</formula2>
    </dataValidation>
    <dataValidation type="list" allowBlank="1" showInputMessage="1" showErrorMessage="1" errorTitle="Uhrzeit Fehlerhaft" error="Die Uhrzeit wurde falsch angegeben. " sqref="E10:E44" xr:uid="{00000000-0002-0000-0000-000006000000}">
      <formula1>$C$7:$D$7</formula1>
    </dataValidation>
    <dataValidation type="whole" allowBlank="1" showInputMessage="1" showErrorMessage="1" sqref="J10:M44" xr:uid="{00000000-0002-0000-0000-000007000000}">
      <formula1>0</formula1>
      <formula2>365</formula2>
    </dataValidation>
    <dataValidation type="list" allowBlank="1" showInputMessage="1" showErrorMessage="1" sqref="D52:E52" xr:uid="{00000000-0002-0000-0000-000008000000}">
      <formula1>$A$7:$B$7</formula1>
    </dataValidation>
    <dataValidation type="list" allowBlank="1" showDropDown="1" showInputMessage="1" showErrorMessage="1" sqref="D5 I5" xr:uid="{8E31297E-2F6B-4E7F-B801-5DB971A570CE}">
      <formula1>$C$7:$D$7</formula1>
    </dataValidation>
  </dataValidations>
  <pageMargins left="0.55118110236220474" right="0.55118110236220474" top="0.78740157480314965" bottom="0.78740157480314965" header="0.31496062992125984" footer="0.31496062992125984"/>
  <pageSetup paperSize="9" scale="34" orientation="landscape" r:id="rId1"/>
  <ignoredErrors>
    <ignoredError sqref="D5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xr:uid="{00000000-0002-0000-0000-000009000000}">
          <x14:formula1>
            <xm:f>Tabelle1!A2:A13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3"/>
  <sheetViews>
    <sheetView workbookViewId="0">
      <selection activeCell="C21" sqref="C21"/>
    </sheetView>
  </sheetViews>
  <sheetFormatPr baseColWidth="10" defaultRowHeight="14.25" x14ac:dyDescent="0.2"/>
  <sheetData>
    <row r="2" spans="1:1" x14ac:dyDescent="0.2">
      <c r="A2" t="s">
        <v>286</v>
      </c>
    </row>
    <row r="3" spans="1:1" x14ac:dyDescent="0.2">
      <c r="A3" t="s">
        <v>287</v>
      </c>
    </row>
    <row r="4" spans="1:1" x14ac:dyDescent="0.2">
      <c r="A4" t="s">
        <v>288</v>
      </c>
    </row>
    <row r="5" spans="1:1" x14ac:dyDescent="0.2">
      <c r="A5" t="s">
        <v>289</v>
      </c>
    </row>
    <row r="6" spans="1:1" x14ac:dyDescent="0.2">
      <c r="A6" t="s">
        <v>290</v>
      </c>
    </row>
    <row r="7" spans="1:1" x14ac:dyDescent="0.2">
      <c r="A7" t="s">
        <v>291</v>
      </c>
    </row>
    <row r="8" spans="1:1" x14ac:dyDescent="0.2">
      <c r="A8" t="s">
        <v>292</v>
      </c>
    </row>
    <row r="9" spans="1:1" x14ac:dyDescent="0.2">
      <c r="A9" t="s">
        <v>293</v>
      </c>
    </row>
    <row r="10" spans="1:1" x14ac:dyDescent="0.2">
      <c r="A10" t="s">
        <v>294</v>
      </c>
    </row>
    <row r="11" spans="1:1" x14ac:dyDescent="0.2">
      <c r="A11" t="s">
        <v>295</v>
      </c>
    </row>
    <row r="12" spans="1:1" x14ac:dyDescent="0.2">
      <c r="A12" t="s">
        <v>296</v>
      </c>
    </row>
    <row r="13" spans="1:1" x14ac:dyDescent="0.2">
      <c r="A13" t="s">
        <v>297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BD259"/>
  <sheetViews>
    <sheetView zoomScale="55" zoomScaleNormal="55" workbookViewId="0">
      <selection activeCell="F3" sqref="F3"/>
    </sheetView>
  </sheetViews>
  <sheetFormatPr baseColWidth="10" defaultColWidth="11.25" defaultRowHeight="14.25" x14ac:dyDescent="0.2"/>
  <cols>
    <col min="1" max="1" width="16.125" style="8" customWidth="1"/>
    <col min="2" max="2" width="14.25" style="8" customWidth="1"/>
    <col min="3" max="3" width="16.125" style="8" customWidth="1"/>
    <col min="4" max="4" width="14.375" style="8" customWidth="1"/>
    <col min="5" max="5" width="55.125" style="8" customWidth="1"/>
    <col min="6" max="6" width="48" style="8" customWidth="1"/>
    <col min="7" max="7" width="15.375" style="8" customWidth="1"/>
    <col min="8" max="8" width="23.375" style="8" customWidth="1"/>
    <col min="9" max="9" width="11.25" style="8"/>
    <col min="10" max="11" width="11" style="8" hidden="1" customWidth="1"/>
    <col min="12" max="12" width="24.25" style="8" hidden="1" customWidth="1"/>
    <col min="13" max="13" width="15" style="8" customWidth="1"/>
    <col min="14" max="14" width="13.625" style="8" hidden="1" customWidth="1"/>
    <col min="15" max="15" width="14.75" style="8" hidden="1" customWidth="1"/>
    <col min="16" max="16" width="21.625" style="8" customWidth="1"/>
    <col min="17" max="17" width="18.75" style="8" customWidth="1"/>
    <col min="18" max="18" width="22.75" style="8" customWidth="1"/>
    <col min="19" max="19" width="28.75" style="8" customWidth="1"/>
    <col min="20" max="20" width="40.375" style="8" customWidth="1"/>
    <col min="21" max="30" width="11.25" style="8"/>
    <col min="31" max="34" width="11.25" style="117"/>
    <col min="35" max="16384" width="11.25" style="8"/>
  </cols>
  <sheetData>
    <row r="1" spans="1:56" ht="33.75" customHeight="1" x14ac:dyDescent="0.4">
      <c r="A1" s="330" t="s">
        <v>39</v>
      </c>
      <c r="B1" s="331"/>
      <c r="C1" s="331"/>
      <c r="D1" s="331"/>
      <c r="E1" s="331"/>
      <c r="F1" s="331"/>
      <c r="G1" s="331"/>
      <c r="H1" s="331"/>
      <c r="I1" s="1"/>
      <c r="J1" s="78"/>
      <c r="K1" s="2"/>
      <c r="L1" s="3"/>
      <c r="M1" s="2"/>
      <c r="N1" s="4"/>
      <c r="O1" s="5"/>
      <c r="P1" s="6"/>
      <c r="Q1" s="6"/>
      <c r="R1" s="6"/>
      <c r="S1" s="6"/>
      <c r="T1" s="7"/>
      <c r="U1" s="5"/>
      <c r="V1" s="5"/>
      <c r="W1" s="5"/>
      <c r="X1" s="5"/>
      <c r="Y1" s="5"/>
      <c r="Z1" s="5"/>
      <c r="AA1" s="5"/>
      <c r="AB1" s="5"/>
      <c r="AC1" s="5"/>
      <c r="AD1" s="5"/>
      <c r="AE1" s="303"/>
      <c r="AF1" s="303"/>
      <c r="AG1" s="303"/>
      <c r="AH1" s="119"/>
      <c r="AI1" s="5"/>
      <c r="AJ1" s="304" t="s">
        <v>188</v>
      </c>
      <c r="AK1" s="304"/>
      <c r="AL1" s="304"/>
      <c r="AM1" s="110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74.25" hidden="1" customHeight="1" x14ac:dyDescent="0.4">
      <c r="A2" s="9"/>
      <c r="B2" s="10"/>
      <c r="C2" s="10"/>
      <c r="D2" s="10"/>
      <c r="E2" s="10"/>
      <c r="F2" s="11"/>
      <c r="G2" s="10"/>
      <c r="H2" s="10"/>
      <c r="I2" s="10"/>
      <c r="J2" s="10"/>
      <c r="K2" s="12"/>
      <c r="L2" s="13"/>
      <c r="M2" s="12"/>
      <c r="N2" s="12"/>
      <c r="O2" s="5"/>
      <c r="P2" s="14"/>
      <c r="Q2" s="14"/>
      <c r="R2" s="14"/>
      <c r="S2" s="14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115"/>
      <c r="AF2" s="303"/>
      <c r="AG2" s="303"/>
      <c r="AH2" s="115"/>
      <c r="AI2" s="5"/>
      <c r="AJ2" s="111" t="s">
        <v>210</v>
      </c>
      <c r="AK2" s="304" t="s">
        <v>209</v>
      </c>
      <c r="AL2" s="304" t="s">
        <v>189</v>
      </c>
      <c r="AM2" s="111" t="s">
        <v>190</v>
      </c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ht="21.75" customHeight="1" x14ac:dyDescent="0.4">
      <c r="A3" s="16" t="s">
        <v>29</v>
      </c>
      <c r="B3" s="10"/>
      <c r="C3" s="17"/>
      <c r="D3" s="107" t="s">
        <v>41</v>
      </c>
      <c r="E3" s="109" t="s">
        <v>44</v>
      </c>
      <c r="G3" s="11"/>
      <c r="H3" s="11"/>
      <c r="I3" s="11"/>
      <c r="J3" s="11"/>
      <c r="K3" s="11"/>
      <c r="L3" s="11"/>
      <c r="M3" s="11"/>
      <c r="N3" s="11"/>
      <c r="O3" s="18"/>
      <c r="P3" s="18"/>
      <c r="Q3" s="18"/>
      <c r="R3" s="18"/>
      <c r="S3" s="18"/>
      <c r="T3" s="15"/>
      <c r="U3" s="5"/>
      <c r="V3" s="5"/>
      <c r="W3" s="5"/>
      <c r="X3" s="5"/>
      <c r="Y3" s="5"/>
      <c r="Z3" s="5"/>
      <c r="AA3" s="5"/>
      <c r="AB3" s="5"/>
      <c r="AC3" s="5"/>
      <c r="AD3" s="5"/>
      <c r="AE3" s="115"/>
      <c r="AF3" s="303"/>
      <c r="AG3" s="303"/>
      <c r="AH3" s="115"/>
      <c r="AI3" s="5"/>
      <c r="AJ3" s="111"/>
      <c r="AK3" s="304"/>
      <c r="AL3" s="304"/>
      <c r="AM3" s="111" t="s">
        <v>191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ht="7.5" customHeight="1" x14ac:dyDescent="0.35">
      <c r="A4" s="16"/>
      <c r="B4" s="10"/>
      <c r="C4" s="19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8"/>
      <c r="P4" s="18"/>
      <c r="Q4" s="18"/>
      <c r="R4" s="18"/>
      <c r="S4" s="18"/>
      <c r="T4" s="20"/>
      <c r="U4" s="5"/>
      <c r="V4" s="5"/>
      <c r="W4" s="5"/>
      <c r="X4" s="5"/>
      <c r="Y4" s="5"/>
      <c r="Z4" s="5"/>
      <c r="AA4" s="5"/>
      <c r="AB4" s="5"/>
      <c r="AC4" s="5"/>
      <c r="AD4" s="5"/>
      <c r="AE4" s="115"/>
      <c r="AF4" s="115"/>
      <c r="AG4" s="115"/>
      <c r="AH4" s="115"/>
      <c r="AI4" s="5"/>
      <c r="AJ4" s="111"/>
      <c r="AK4" s="111" t="s">
        <v>192</v>
      </c>
      <c r="AL4" s="111" t="s">
        <v>192</v>
      </c>
      <c r="AM4" s="111" t="s">
        <v>192</v>
      </c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22.9" customHeight="1" thickBot="1" x14ac:dyDescent="0.4">
      <c r="A5" s="21" t="s">
        <v>28</v>
      </c>
      <c r="B5" s="22"/>
      <c r="C5" s="332"/>
      <c r="D5" s="332"/>
      <c r="E5" s="332"/>
      <c r="F5" s="23"/>
      <c r="G5" s="23"/>
      <c r="H5" s="23"/>
      <c r="I5" s="23"/>
      <c r="J5" s="23"/>
      <c r="K5" s="23"/>
      <c r="L5" s="23"/>
      <c r="M5" s="23"/>
      <c r="N5" s="23"/>
      <c r="O5" s="18"/>
      <c r="P5" s="23"/>
      <c r="Q5" s="23"/>
      <c r="R5" s="23"/>
      <c r="S5" s="23"/>
      <c r="T5" s="24"/>
      <c r="U5" s="5"/>
      <c r="V5" s="5"/>
      <c r="W5" s="5"/>
      <c r="X5" s="5"/>
      <c r="Y5" s="5"/>
      <c r="Z5" s="5"/>
      <c r="AA5" s="5"/>
      <c r="AB5" s="5"/>
      <c r="AC5" s="5"/>
      <c r="AD5" s="5"/>
      <c r="AE5" s="116"/>
      <c r="AF5" s="115"/>
      <c r="AG5" s="115"/>
      <c r="AH5" s="115"/>
      <c r="AI5" s="5"/>
      <c r="AJ5" s="112" t="s">
        <v>193</v>
      </c>
      <c r="AK5" s="111">
        <v>30</v>
      </c>
      <c r="AL5" s="111">
        <v>20</v>
      </c>
      <c r="AM5" s="111">
        <v>95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8.75" thickBot="1" x14ac:dyDescent="0.25">
      <c r="A6" s="25"/>
      <c r="B6" s="18"/>
      <c r="C6" s="26" t="s">
        <v>15</v>
      </c>
      <c r="D6" s="26" t="s">
        <v>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7">
        <v>0.33333333333333331</v>
      </c>
      <c r="Q6" s="18"/>
      <c r="R6" s="18"/>
      <c r="S6" s="18"/>
      <c r="T6" s="28"/>
      <c r="U6" s="5"/>
      <c r="V6" s="5"/>
      <c r="W6" s="5"/>
      <c r="X6" s="5"/>
      <c r="Y6" s="5"/>
      <c r="Z6" s="5"/>
      <c r="AA6" s="5"/>
      <c r="AB6" s="5"/>
      <c r="AC6" s="5"/>
      <c r="AD6" s="5"/>
      <c r="AE6" s="116"/>
      <c r="AF6" s="118"/>
      <c r="AG6" s="115"/>
      <c r="AH6" s="118"/>
      <c r="AI6" s="5"/>
      <c r="AJ6" s="112" t="s">
        <v>184</v>
      </c>
      <c r="AK6" s="113">
        <v>41</v>
      </c>
      <c r="AL6" s="113">
        <v>28</v>
      </c>
      <c r="AM6" s="113">
        <v>125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81" customHeight="1" x14ac:dyDescent="0.3">
      <c r="A7" s="305" t="s">
        <v>30</v>
      </c>
      <c r="B7" s="305" t="s">
        <v>17</v>
      </c>
      <c r="C7" s="305" t="s">
        <v>31</v>
      </c>
      <c r="D7" s="305" t="s">
        <v>18</v>
      </c>
      <c r="E7" s="334" t="s">
        <v>23</v>
      </c>
      <c r="F7" s="334" t="s">
        <v>22</v>
      </c>
      <c r="G7" s="80" t="s">
        <v>19</v>
      </c>
      <c r="H7" s="80" t="s">
        <v>16</v>
      </c>
      <c r="I7" s="80" t="s">
        <v>33</v>
      </c>
      <c r="J7" s="82" t="s">
        <v>12</v>
      </c>
      <c r="K7" s="82"/>
      <c r="L7" s="82" t="s">
        <v>13</v>
      </c>
      <c r="M7" s="82" t="s">
        <v>34</v>
      </c>
      <c r="N7" s="82" t="s">
        <v>10</v>
      </c>
      <c r="O7" s="82" t="s">
        <v>11</v>
      </c>
      <c r="P7" s="29" t="s">
        <v>9</v>
      </c>
      <c r="Q7" s="29" t="s">
        <v>21</v>
      </c>
      <c r="R7" s="29" t="s">
        <v>14</v>
      </c>
      <c r="S7" s="305" t="s">
        <v>7</v>
      </c>
      <c r="T7" s="305" t="s">
        <v>35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116"/>
      <c r="AF7" s="115"/>
      <c r="AG7" s="115"/>
      <c r="AH7" s="115"/>
      <c r="AI7" s="5"/>
      <c r="AJ7" s="112" t="s">
        <v>186</v>
      </c>
      <c r="AK7" s="111">
        <v>27</v>
      </c>
      <c r="AL7" s="111">
        <v>18</v>
      </c>
      <c r="AM7" s="111">
        <v>86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36.75" thickBot="1" x14ac:dyDescent="0.25">
      <c r="A8" s="306"/>
      <c r="B8" s="306"/>
      <c r="C8" s="306"/>
      <c r="D8" s="333"/>
      <c r="E8" s="335"/>
      <c r="F8" s="335"/>
      <c r="G8" s="81"/>
      <c r="H8" s="106">
        <v>0.3</v>
      </c>
      <c r="I8" s="81" t="s">
        <v>32</v>
      </c>
      <c r="J8" s="30"/>
      <c r="K8" s="30"/>
      <c r="L8" s="30"/>
      <c r="M8" s="31"/>
      <c r="N8" s="30"/>
      <c r="O8" s="30"/>
      <c r="P8" s="31">
        <f>VLOOKUP(E3,AJ5:AM241,3,FALSE)</f>
        <v>23</v>
      </c>
      <c r="Q8" s="31">
        <f>VLOOKUP(E3,AJ5:AM241,2,FALSE)</f>
        <v>34</v>
      </c>
      <c r="R8" s="31">
        <f>VLOOKUP(E3,AJ5:AM241,4,FALSE)</f>
        <v>45</v>
      </c>
      <c r="S8" s="306"/>
      <c r="T8" s="306"/>
      <c r="U8" s="5"/>
      <c r="V8" s="5"/>
      <c r="W8" s="5"/>
      <c r="X8" s="5"/>
      <c r="Y8" s="5"/>
      <c r="Z8" s="5"/>
      <c r="AA8" s="5"/>
      <c r="AB8" s="5"/>
      <c r="AC8" s="5"/>
      <c r="AD8" s="5"/>
      <c r="AE8" s="116"/>
      <c r="AF8" s="115"/>
      <c r="AG8" s="115"/>
      <c r="AH8" s="115"/>
      <c r="AI8" s="5"/>
      <c r="AJ8" s="112" t="s">
        <v>185</v>
      </c>
      <c r="AK8" s="111">
        <v>36</v>
      </c>
      <c r="AL8" s="111">
        <v>24</v>
      </c>
      <c r="AM8" s="111">
        <v>166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20.45" customHeight="1" thickBot="1" x14ac:dyDescent="0.25">
      <c r="A9" s="108"/>
      <c r="B9" s="85"/>
      <c r="C9" s="84"/>
      <c r="D9" s="85"/>
      <c r="E9" s="86"/>
      <c r="F9" s="86"/>
      <c r="G9" s="87"/>
      <c r="H9" s="88">
        <f>G9*$H$8</f>
        <v>0</v>
      </c>
      <c r="I9" s="89" t="s">
        <v>8</v>
      </c>
      <c r="J9" s="90">
        <f>IF(A9=C9,1,0)</f>
        <v>1</v>
      </c>
      <c r="K9" s="91">
        <f>D9-B9</f>
        <v>0</v>
      </c>
      <c r="L9" s="90">
        <f>IF(J9=1,IF(K9&gt;$P$6,1,0)*$P$8,0)</f>
        <v>0</v>
      </c>
      <c r="M9" s="92">
        <f t="shared" ref="M9:M43" si="0">IF(C9-A9=0,0,C9-A9-1)</f>
        <v>0</v>
      </c>
      <c r="N9" s="91">
        <f>B9</f>
        <v>0</v>
      </c>
      <c r="O9" s="91">
        <f>D9</f>
        <v>0</v>
      </c>
      <c r="P9" s="93">
        <f>IF(J9=1,L9,IF(N9&gt;$P$6,$P$8,0)+IF(D9&gt;$P$6,$P$8,0))</f>
        <v>0</v>
      </c>
      <c r="Q9" s="93">
        <f>$Q$8*M9</f>
        <v>0</v>
      </c>
      <c r="R9" s="94">
        <f t="shared" ref="R9:R43" si="1">IF(I9="ja",(C9-A9)*R8,0)</f>
        <v>0</v>
      </c>
      <c r="S9" s="94"/>
      <c r="T9" s="95"/>
      <c r="U9" s="5"/>
      <c r="V9" s="5"/>
      <c r="W9" s="5"/>
      <c r="X9" s="5"/>
      <c r="Y9" s="5"/>
      <c r="Z9" s="5"/>
      <c r="AA9" s="5"/>
      <c r="AB9" s="5"/>
      <c r="AC9" s="5"/>
      <c r="AD9" s="5"/>
      <c r="AE9" s="116"/>
      <c r="AF9" s="115"/>
      <c r="AG9" s="115"/>
      <c r="AH9" s="115"/>
      <c r="AI9" s="5"/>
      <c r="AJ9" s="112" t="s">
        <v>42</v>
      </c>
      <c r="AK9" s="111">
        <v>29</v>
      </c>
      <c r="AL9" s="111">
        <v>20</v>
      </c>
      <c r="AM9" s="111">
        <v>113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20.45" customHeight="1" thickBot="1" x14ac:dyDescent="0.25">
      <c r="A10" s="108"/>
      <c r="B10" s="85"/>
      <c r="C10" s="84"/>
      <c r="D10" s="85"/>
      <c r="E10" s="86"/>
      <c r="F10" s="86"/>
      <c r="G10" s="87"/>
      <c r="H10" s="88">
        <f t="shared" ref="H10:H43" si="2">G10*$H$8</f>
        <v>0</v>
      </c>
      <c r="I10" s="89" t="s">
        <v>8</v>
      </c>
      <c r="J10" s="90">
        <f t="shared" ref="J10:J43" si="3">IF(A10=C10,1,0)</f>
        <v>1</v>
      </c>
      <c r="K10" s="91">
        <f t="shared" ref="K10:K43" si="4">D10-B10</f>
        <v>0</v>
      </c>
      <c r="L10" s="90">
        <f t="shared" ref="L10:L43" si="5">IF(J10=1,IF(K10&gt;$P$6,1,0)*$P$8,0)</f>
        <v>0</v>
      </c>
      <c r="M10" s="92">
        <f t="shared" si="0"/>
        <v>0</v>
      </c>
      <c r="N10" s="91">
        <f t="shared" ref="N10:N43" si="6">B10</f>
        <v>0</v>
      </c>
      <c r="O10" s="91">
        <f t="shared" ref="O10:O43" si="7">D10</f>
        <v>0</v>
      </c>
      <c r="P10" s="96">
        <f t="shared" ref="P10:P43" si="8">IF(J10=1,L10,IF(N10&gt;$P$6,$P$8,0)+IF(D10&gt;$P$6,$P$8,0))</f>
        <v>0</v>
      </c>
      <c r="Q10" s="96">
        <f t="shared" ref="Q10:Q43" si="9">$Q$8*M10</f>
        <v>0</v>
      </c>
      <c r="R10" s="97">
        <f t="shared" si="1"/>
        <v>0</v>
      </c>
      <c r="S10" s="97"/>
      <c r="T10" s="98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16"/>
      <c r="AF10" s="115"/>
      <c r="AG10" s="115"/>
      <c r="AH10" s="115"/>
      <c r="AI10" s="5"/>
      <c r="AJ10" s="112" t="s">
        <v>43</v>
      </c>
      <c r="AK10" s="111">
        <v>51</v>
      </c>
      <c r="AL10" s="111">
        <v>34</v>
      </c>
      <c r="AM10" s="111">
        <v>173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20.45" customHeight="1" thickBot="1" x14ac:dyDescent="0.25">
      <c r="A11" s="108"/>
      <c r="B11" s="85"/>
      <c r="C11" s="84"/>
      <c r="D11" s="85"/>
      <c r="E11" s="86"/>
      <c r="F11" s="86"/>
      <c r="G11" s="87"/>
      <c r="H11" s="88">
        <f t="shared" si="2"/>
        <v>0</v>
      </c>
      <c r="I11" s="89" t="s">
        <v>8</v>
      </c>
      <c r="J11" s="90">
        <f t="shared" si="3"/>
        <v>1</v>
      </c>
      <c r="K11" s="91">
        <f t="shared" si="4"/>
        <v>0</v>
      </c>
      <c r="L11" s="90">
        <f t="shared" si="5"/>
        <v>0</v>
      </c>
      <c r="M11" s="92">
        <f t="shared" si="0"/>
        <v>0</v>
      </c>
      <c r="N11" s="91">
        <f t="shared" si="6"/>
        <v>0</v>
      </c>
      <c r="O11" s="91">
        <f t="shared" si="7"/>
        <v>0</v>
      </c>
      <c r="P11" s="96">
        <f t="shared" si="8"/>
        <v>0</v>
      </c>
      <c r="Q11" s="96">
        <f t="shared" si="9"/>
        <v>0</v>
      </c>
      <c r="R11" s="97">
        <f t="shared" si="1"/>
        <v>0</v>
      </c>
      <c r="S11" s="97"/>
      <c r="T11" s="99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16"/>
      <c r="AF11" s="115"/>
      <c r="AG11" s="115"/>
      <c r="AH11" s="115"/>
      <c r="AI11" s="5"/>
      <c r="AJ11" s="112" t="s">
        <v>44</v>
      </c>
      <c r="AK11" s="111">
        <v>34</v>
      </c>
      <c r="AL11" s="111">
        <v>23</v>
      </c>
      <c r="AM11" s="111">
        <v>45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20.45" customHeight="1" thickBot="1" x14ac:dyDescent="0.25">
      <c r="A12" s="108"/>
      <c r="B12" s="85"/>
      <c r="C12" s="84"/>
      <c r="D12" s="85"/>
      <c r="E12" s="86"/>
      <c r="F12" s="86"/>
      <c r="G12" s="87"/>
      <c r="H12" s="88">
        <f t="shared" si="2"/>
        <v>0</v>
      </c>
      <c r="I12" s="89" t="s">
        <v>8</v>
      </c>
      <c r="J12" s="90">
        <f t="shared" si="3"/>
        <v>1</v>
      </c>
      <c r="K12" s="91">
        <f t="shared" si="4"/>
        <v>0</v>
      </c>
      <c r="L12" s="90">
        <f t="shared" si="5"/>
        <v>0</v>
      </c>
      <c r="M12" s="92">
        <f t="shared" si="0"/>
        <v>0</v>
      </c>
      <c r="N12" s="91">
        <f t="shared" si="6"/>
        <v>0</v>
      </c>
      <c r="O12" s="91">
        <f t="shared" si="7"/>
        <v>0</v>
      </c>
      <c r="P12" s="96">
        <f t="shared" si="8"/>
        <v>0</v>
      </c>
      <c r="Q12" s="96">
        <f t="shared" si="9"/>
        <v>0</v>
      </c>
      <c r="R12" s="96">
        <f t="shared" si="1"/>
        <v>0</v>
      </c>
      <c r="S12" s="100"/>
      <c r="T12" s="10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16"/>
      <c r="AF12" s="115"/>
      <c r="AG12" s="115"/>
      <c r="AH12" s="115"/>
      <c r="AI12" s="5"/>
      <c r="AJ12" s="112" t="s">
        <v>45</v>
      </c>
      <c r="AK12" s="111">
        <v>77</v>
      </c>
      <c r="AL12" s="111">
        <v>52</v>
      </c>
      <c r="AM12" s="111">
        <v>265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20.45" customHeight="1" thickBot="1" x14ac:dyDescent="0.25">
      <c r="A13" s="108"/>
      <c r="B13" s="85"/>
      <c r="C13" s="84"/>
      <c r="D13" s="85"/>
      <c r="E13" s="86"/>
      <c r="F13" s="86"/>
      <c r="G13" s="87"/>
      <c r="H13" s="88">
        <f t="shared" si="2"/>
        <v>0</v>
      </c>
      <c r="I13" s="89" t="s">
        <v>8</v>
      </c>
      <c r="J13" s="90">
        <f t="shared" si="3"/>
        <v>1</v>
      </c>
      <c r="K13" s="91">
        <f t="shared" si="4"/>
        <v>0</v>
      </c>
      <c r="L13" s="90">
        <f t="shared" si="5"/>
        <v>0</v>
      </c>
      <c r="M13" s="92">
        <f t="shared" si="0"/>
        <v>0</v>
      </c>
      <c r="N13" s="91">
        <f t="shared" si="6"/>
        <v>0</v>
      </c>
      <c r="O13" s="91">
        <f t="shared" si="7"/>
        <v>0</v>
      </c>
      <c r="P13" s="96">
        <f t="shared" si="8"/>
        <v>0</v>
      </c>
      <c r="Q13" s="96">
        <f t="shared" si="9"/>
        <v>0</v>
      </c>
      <c r="R13" s="97">
        <f t="shared" si="1"/>
        <v>0</v>
      </c>
      <c r="S13" s="97"/>
      <c r="T13" s="99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16"/>
      <c r="AF13" s="115"/>
      <c r="AG13" s="115"/>
      <c r="AH13" s="115"/>
      <c r="AI13" s="5"/>
      <c r="AJ13" s="112" t="s">
        <v>46</v>
      </c>
      <c r="AK13" s="111">
        <v>53</v>
      </c>
      <c r="AL13" s="111">
        <v>36</v>
      </c>
      <c r="AM13" s="111">
        <v>117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20.45" customHeight="1" thickBot="1" x14ac:dyDescent="0.25">
      <c r="A14" s="108"/>
      <c r="B14" s="85"/>
      <c r="C14" s="84"/>
      <c r="D14" s="85"/>
      <c r="E14" s="86"/>
      <c r="F14" s="86"/>
      <c r="G14" s="87"/>
      <c r="H14" s="88">
        <f t="shared" si="2"/>
        <v>0</v>
      </c>
      <c r="I14" s="89" t="s">
        <v>8</v>
      </c>
      <c r="J14" s="90">
        <f t="shared" si="3"/>
        <v>1</v>
      </c>
      <c r="K14" s="91">
        <f t="shared" si="4"/>
        <v>0</v>
      </c>
      <c r="L14" s="90">
        <f t="shared" si="5"/>
        <v>0</v>
      </c>
      <c r="M14" s="92">
        <f t="shared" si="0"/>
        <v>0</v>
      </c>
      <c r="N14" s="91">
        <f t="shared" si="6"/>
        <v>0</v>
      </c>
      <c r="O14" s="91">
        <f t="shared" si="7"/>
        <v>0</v>
      </c>
      <c r="P14" s="96">
        <f t="shared" si="8"/>
        <v>0</v>
      </c>
      <c r="Q14" s="96">
        <f t="shared" si="9"/>
        <v>0</v>
      </c>
      <c r="R14" s="97">
        <f t="shared" si="1"/>
        <v>0</v>
      </c>
      <c r="S14" s="97"/>
      <c r="T14" s="98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16"/>
      <c r="AF14" s="115"/>
      <c r="AG14" s="115"/>
      <c r="AH14" s="115"/>
      <c r="AI14" s="5"/>
      <c r="AJ14" s="112" t="s">
        <v>47</v>
      </c>
      <c r="AK14" s="111">
        <v>34</v>
      </c>
      <c r="AL14" s="111">
        <v>23</v>
      </c>
      <c r="AM14" s="111">
        <v>144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20.45" customHeight="1" thickBot="1" x14ac:dyDescent="0.25">
      <c r="A15" s="108"/>
      <c r="B15" s="85"/>
      <c r="C15" s="84"/>
      <c r="D15" s="85"/>
      <c r="E15" s="86"/>
      <c r="F15" s="86"/>
      <c r="G15" s="87"/>
      <c r="H15" s="88">
        <f t="shared" si="2"/>
        <v>0</v>
      </c>
      <c r="I15" s="89" t="s">
        <v>8</v>
      </c>
      <c r="J15" s="90">
        <f t="shared" si="3"/>
        <v>1</v>
      </c>
      <c r="K15" s="91">
        <f t="shared" si="4"/>
        <v>0</v>
      </c>
      <c r="L15" s="90">
        <f t="shared" si="5"/>
        <v>0</v>
      </c>
      <c r="M15" s="92">
        <f t="shared" si="0"/>
        <v>0</v>
      </c>
      <c r="N15" s="91">
        <f t="shared" si="6"/>
        <v>0</v>
      </c>
      <c r="O15" s="91">
        <f t="shared" si="7"/>
        <v>0</v>
      </c>
      <c r="P15" s="96">
        <f t="shared" si="8"/>
        <v>0</v>
      </c>
      <c r="Q15" s="96">
        <f t="shared" si="9"/>
        <v>0</v>
      </c>
      <c r="R15" s="97">
        <f t="shared" si="1"/>
        <v>0</v>
      </c>
      <c r="S15" s="102"/>
      <c r="T15" s="103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16"/>
      <c r="AF15" s="115"/>
      <c r="AG15" s="115"/>
      <c r="AH15" s="115"/>
      <c r="AI15" s="5"/>
      <c r="AJ15" s="112" t="s">
        <v>48</v>
      </c>
      <c r="AK15" s="111">
        <v>23</v>
      </c>
      <c r="AL15" s="111">
        <v>16</v>
      </c>
      <c r="AM15" s="111">
        <v>63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20.45" customHeight="1" thickBot="1" x14ac:dyDescent="0.25">
      <c r="A16" s="108"/>
      <c r="B16" s="85"/>
      <c r="C16" s="84"/>
      <c r="D16" s="85"/>
      <c r="E16" s="86"/>
      <c r="F16" s="86"/>
      <c r="G16" s="87"/>
      <c r="H16" s="88">
        <f t="shared" si="2"/>
        <v>0</v>
      </c>
      <c r="I16" s="89" t="s">
        <v>8</v>
      </c>
      <c r="J16" s="90">
        <f t="shared" si="3"/>
        <v>1</v>
      </c>
      <c r="K16" s="91">
        <f t="shared" si="4"/>
        <v>0</v>
      </c>
      <c r="L16" s="90">
        <f t="shared" si="5"/>
        <v>0</v>
      </c>
      <c r="M16" s="92">
        <f t="shared" si="0"/>
        <v>0</v>
      </c>
      <c r="N16" s="91">
        <f t="shared" si="6"/>
        <v>0</v>
      </c>
      <c r="O16" s="91">
        <f t="shared" si="7"/>
        <v>0</v>
      </c>
      <c r="P16" s="96">
        <f t="shared" si="8"/>
        <v>0</v>
      </c>
      <c r="Q16" s="96">
        <f t="shared" si="9"/>
        <v>0</v>
      </c>
      <c r="R16" s="97">
        <f t="shared" si="1"/>
        <v>0</v>
      </c>
      <c r="S16" s="97"/>
      <c r="T16" s="98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16"/>
      <c r="AF16" s="115"/>
      <c r="AG16" s="115"/>
      <c r="AH16" s="115"/>
      <c r="AI16" s="5"/>
      <c r="AJ16" s="112" t="s">
        <v>49</v>
      </c>
      <c r="AK16" s="111">
        <v>30</v>
      </c>
      <c r="AL16" s="111">
        <v>20</v>
      </c>
      <c r="AM16" s="111">
        <v>72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20.45" customHeight="1" thickBot="1" x14ac:dyDescent="0.25">
      <c r="A17" s="108"/>
      <c r="B17" s="85"/>
      <c r="C17" s="84"/>
      <c r="D17" s="85"/>
      <c r="E17" s="86"/>
      <c r="F17" s="86"/>
      <c r="G17" s="87"/>
      <c r="H17" s="88">
        <f t="shared" si="2"/>
        <v>0</v>
      </c>
      <c r="I17" s="89" t="s">
        <v>8</v>
      </c>
      <c r="J17" s="90">
        <f t="shared" si="3"/>
        <v>1</v>
      </c>
      <c r="K17" s="91">
        <f t="shared" si="4"/>
        <v>0</v>
      </c>
      <c r="L17" s="90">
        <f t="shared" si="5"/>
        <v>0</v>
      </c>
      <c r="M17" s="92">
        <f t="shared" si="0"/>
        <v>0</v>
      </c>
      <c r="N17" s="91">
        <f t="shared" si="6"/>
        <v>0</v>
      </c>
      <c r="O17" s="91">
        <f t="shared" si="7"/>
        <v>0</v>
      </c>
      <c r="P17" s="96">
        <f t="shared" si="8"/>
        <v>0</v>
      </c>
      <c r="Q17" s="96">
        <f t="shared" si="9"/>
        <v>0</v>
      </c>
      <c r="R17" s="97">
        <f t="shared" si="1"/>
        <v>0</v>
      </c>
      <c r="S17" s="97"/>
      <c r="T17" s="99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16"/>
      <c r="AF17" s="115"/>
      <c r="AG17" s="115"/>
      <c r="AH17" s="115"/>
      <c r="AI17" s="5"/>
      <c r="AJ17" s="112" t="s">
        <v>211</v>
      </c>
      <c r="AK17" s="113">
        <v>51</v>
      </c>
      <c r="AL17" s="113">
        <v>34</v>
      </c>
      <c r="AM17" s="111">
        <v>158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20.45" customHeight="1" thickBot="1" x14ac:dyDescent="0.25">
      <c r="A18" s="108"/>
      <c r="B18" s="85"/>
      <c r="C18" s="84"/>
      <c r="D18" s="85"/>
      <c r="E18" s="86"/>
      <c r="F18" s="86"/>
      <c r="G18" s="87"/>
      <c r="H18" s="88">
        <f t="shared" si="2"/>
        <v>0</v>
      </c>
      <c r="I18" s="89" t="s">
        <v>8</v>
      </c>
      <c r="J18" s="90">
        <f t="shared" si="3"/>
        <v>1</v>
      </c>
      <c r="K18" s="91">
        <f t="shared" si="4"/>
        <v>0</v>
      </c>
      <c r="L18" s="90">
        <f t="shared" si="5"/>
        <v>0</v>
      </c>
      <c r="M18" s="92">
        <f>IF(C18-A18=0,0,C18-A18-1)</f>
        <v>0</v>
      </c>
      <c r="N18" s="91">
        <f t="shared" si="6"/>
        <v>0</v>
      </c>
      <c r="O18" s="91">
        <f t="shared" si="7"/>
        <v>0</v>
      </c>
      <c r="P18" s="96">
        <f t="shared" si="8"/>
        <v>0</v>
      </c>
      <c r="Q18" s="96">
        <f t="shared" si="9"/>
        <v>0</v>
      </c>
      <c r="R18" s="97">
        <f t="shared" si="1"/>
        <v>0</v>
      </c>
      <c r="S18" s="97"/>
      <c r="T18" s="98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16"/>
      <c r="AF18" s="118"/>
      <c r="AG18" s="118"/>
      <c r="AH18" s="115"/>
      <c r="AI18" s="5"/>
      <c r="AJ18" s="112" t="s">
        <v>212</v>
      </c>
      <c r="AK18" s="113">
        <v>68</v>
      </c>
      <c r="AL18" s="113">
        <v>45</v>
      </c>
      <c r="AM18" s="113">
        <v>184</v>
      </c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20.45" customHeight="1" thickBot="1" x14ac:dyDescent="0.25">
      <c r="A19" s="108"/>
      <c r="B19" s="85"/>
      <c r="C19" s="84"/>
      <c r="D19" s="85"/>
      <c r="E19" s="86"/>
      <c r="F19" s="86"/>
      <c r="G19" s="87"/>
      <c r="H19" s="88">
        <f t="shared" si="2"/>
        <v>0</v>
      </c>
      <c r="I19" s="89" t="s">
        <v>8</v>
      </c>
      <c r="J19" s="90">
        <f t="shared" si="3"/>
        <v>1</v>
      </c>
      <c r="K19" s="91">
        <f t="shared" si="4"/>
        <v>0</v>
      </c>
      <c r="L19" s="90">
        <f t="shared" si="5"/>
        <v>0</v>
      </c>
      <c r="M19" s="92">
        <f t="shared" si="0"/>
        <v>0</v>
      </c>
      <c r="N19" s="91">
        <f t="shared" si="6"/>
        <v>0</v>
      </c>
      <c r="O19" s="91">
        <f t="shared" si="7"/>
        <v>0</v>
      </c>
      <c r="P19" s="96">
        <f t="shared" si="8"/>
        <v>0</v>
      </c>
      <c r="Q19" s="96">
        <f t="shared" si="9"/>
        <v>0</v>
      </c>
      <c r="R19" s="97">
        <f t="shared" si="1"/>
        <v>0</v>
      </c>
      <c r="S19" s="97"/>
      <c r="T19" s="99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16"/>
      <c r="AF19" s="118"/>
      <c r="AG19" s="118"/>
      <c r="AH19" s="118"/>
      <c r="AI19" s="5"/>
      <c r="AJ19" s="112" t="s">
        <v>213</v>
      </c>
      <c r="AK19" s="113">
        <v>51</v>
      </c>
      <c r="AL19" s="113">
        <v>34</v>
      </c>
      <c r="AM19" s="113">
        <v>158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20.45" customHeight="1" thickBot="1" x14ac:dyDescent="0.25">
      <c r="A20" s="108"/>
      <c r="B20" s="85"/>
      <c r="C20" s="84"/>
      <c r="D20" s="85"/>
      <c r="E20" s="86"/>
      <c r="F20" s="86"/>
      <c r="G20" s="87"/>
      <c r="H20" s="88">
        <f t="shared" si="2"/>
        <v>0</v>
      </c>
      <c r="I20" s="89" t="s">
        <v>8</v>
      </c>
      <c r="J20" s="90">
        <f t="shared" si="3"/>
        <v>1</v>
      </c>
      <c r="K20" s="91">
        <f t="shared" si="4"/>
        <v>0</v>
      </c>
      <c r="L20" s="90">
        <f t="shared" si="5"/>
        <v>0</v>
      </c>
      <c r="M20" s="92">
        <f t="shared" si="0"/>
        <v>0</v>
      </c>
      <c r="N20" s="91">
        <f t="shared" si="6"/>
        <v>0</v>
      </c>
      <c r="O20" s="91">
        <f t="shared" si="7"/>
        <v>0</v>
      </c>
      <c r="P20" s="96">
        <f t="shared" si="8"/>
        <v>0</v>
      </c>
      <c r="Q20" s="96">
        <f t="shared" si="9"/>
        <v>0</v>
      </c>
      <c r="R20" s="97">
        <f t="shared" si="1"/>
        <v>0</v>
      </c>
      <c r="S20" s="102"/>
      <c r="T20" s="10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16"/>
      <c r="AF20" s="118"/>
      <c r="AG20" s="118"/>
      <c r="AH20" s="118"/>
      <c r="AI20" s="5"/>
      <c r="AJ20" s="112" t="s">
        <v>50</v>
      </c>
      <c r="AK20" s="111">
        <v>45</v>
      </c>
      <c r="AL20" s="111">
        <v>30</v>
      </c>
      <c r="AM20" s="111">
        <v>180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20.45" customHeight="1" thickBot="1" x14ac:dyDescent="0.25">
      <c r="A21" s="108"/>
      <c r="B21" s="85"/>
      <c r="C21" s="84"/>
      <c r="D21" s="85"/>
      <c r="E21" s="86"/>
      <c r="F21" s="86"/>
      <c r="G21" s="87"/>
      <c r="H21" s="88">
        <f t="shared" si="2"/>
        <v>0</v>
      </c>
      <c r="I21" s="89" t="s">
        <v>8</v>
      </c>
      <c r="J21" s="90">
        <f t="shared" si="3"/>
        <v>1</v>
      </c>
      <c r="K21" s="91">
        <f t="shared" si="4"/>
        <v>0</v>
      </c>
      <c r="L21" s="90">
        <f t="shared" si="5"/>
        <v>0</v>
      </c>
      <c r="M21" s="92">
        <f t="shared" si="0"/>
        <v>0</v>
      </c>
      <c r="N21" s="91">
        <f t="shared" si="6"/>
        <v>0</v>
      </c>
      <c r="O21" s="91">
        <f t="shared" si="7"/>
        <v>0</v>
      </c>
      <c r="P21" s="96">
        <f t="shared" si="8"/>
        <v>0</v>
      </c>
      <c r="Q21" s="96">
        <f t="shared" si="9"/>
        <v>0</v>
      </c>
      <c r="R21" s="97">
        <f t="shared" si="1"/>
        <v>0</v>
      </c>
      <c r="S21" s="97"/>
      <c r="T21" s="99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16"/>
      <c r="AF21" s="115"/>
      <c r="AG21" s="115"/>
      <c r="AH21" s="115"/>
      <c r="AI21" s="5"/>
      <c r="AJ21" s="112" t="s">
        <v>51</v>
      </c>
      <c r="AK21" s="111">
        <v>30</v>
      </c>
      <c r="AL21" s="111">
        <v>20</v>
      </c>
      <c r="AM21" s="111">
        <v>111</v>
      </c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20.45" customHeight="1" thickBot="1" x14ac:dyDescent="0.25">
      <c r="A22" s="108"/>
      <c r="B22" s="85"/>
      <c r="C22" s="84"/>
      <c r="D22" s="85"/>
      <c r="E22" s="86"/>
      <c r="F22" s="86"/>
      <c r="G22" s="87"/>
      <c r="H22" s="88">
        <f t="shared" si="2"/>
        <v>0</v>
      </c>
      <c r="I22" s="89" t="s">
        <v>8</v>
      </c>
      <c r="J22" s="90">
        <f t="shared" si="3"/>
        <v>1</v>
      </c>
      <c r="K22" s="91">
        <f t="shared" si="4"/>
        <v>0</v>
      </c>
      <c r="L22" s="90">
        <f t="shared" si="5"/>
        <v>0</v>
      </c>
      <c r="M22" s="92">
        <f t="shared" si="0"/>
        <v>0</v>
      </c>
      <c r="N22" s="91">
        <f t="shared" si="6"/>
        <v>0</v>
      </c>
      <c r="O22" s="91">
        <f t="shared" si="7"/>
        <v>0</v>
      </c>
      <c r="P22" s="96">
        <f t="shared" si="8"/>
        <v>0</v>
      </c>
      <c r="Q22" s="96">
        <f t="shared" si="9"/>
        <v>0</v>
      </c>
      <c r="R22" s="97">
        <f t="shared" si="1"/>
        <v>0</v>
      </c>
      <c r="S22" s="97"/>
      <c r="T22" s="98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16"/>
      <c r="AF22" s="115"/>
      <c r="AG22" s="115"/>
      <c r="AH22" s="115"/>
      <c r="AI22" s="5"/>
      <c r="AJ22" s="112" t="s">
        <v>52</v>
      </c>
      <c r="AK22" s="111">
        <v>58</v>
      </c>
      <c r="AL22" s="111">
        <v>39</v>
      </c>
      <c r="AM22" s="111">
        <v>179</v>
      </c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20.45" customHeight="1" thickBot="1" x14ac:dyDescent="0.25">
      <c r="A23" s="108"/>
      <c r="B23" s="85"/>
      <c r="C23" s="84"/>
      <c r="D23" s="85"/>
      <c r="E23" s="86"/>
      <c r="F23" s="104"/>
      <c r="G23" s="87"/>
      <c r="H23" s="88">
        <f t="shared" si="2"/>
        <v>0</v>
      </c>
      <c r="I23" s="89" t="s">
        <v>8</v>
      </c>
      <c r="J23" s="90">
        <f t="shared" si="3"/>
        <v>1</v>
      </c>
      <c r="K23" s="91">
        <f t="shared" si="4"/>
        <v>0</v>
      </c>
      <c r="L23" s="90">
        <f t="shared" si="5"/>
        <v>0</v>
      </c>
      <c r="M23" s="92">
        <f t="shared" si="0"/>
        <v>0</v>
      </c>
      <c r="N23" s="91">
        <f t="shared" si="6"/>
        <v>0</v>
      </c>
      <c r="O23" s="91">
        <f t="shared" si="7"/>
        <v>0</v>
      </c>
      <c r="P23" s="96">
        <f t="shared" si="8"/>
        <v>0</v>
      </c>
      <c r="Q23" s="96">
        <f t="shared" si="9"/>
        <v>0</v>
      </c>
      <c r="R23" s="97">
        <f t="shared" si="1"/>
        <v>0</v>
      </c>
      <c r="S23" s="97"/>
      <c r="T23" s="99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16"/>
      <c r="AF23" s="115"/>
      <c r="AG23" s="115"/>
      <c r="AH23" s="115"/>
      <c r="AI23" s="5"/>
      <c r="AJ23" s="112" t="s">
        <v>53</v>
      </c>
      <c r="AK23" s="113">
        <v>42</v>
      </c>
      <c r="AL23" s="111">
        <v>28</v>
      </c>
      <c r="AM23" s="111">
        <v>135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20.45" customHeight="1" thickBot="1" x14ac:dyDescent="0.25">
      <c r="A24" s="108"/>
      <c r="B24" s="85"/>
      <c r="C24" s="84"/>
      <c r="D24" s="85"/>
      <c r="E24" s="86"/>
      <c r="F24" s="86"/>
      <c r="G24" s="87"/>
      <c r="H24" s="88">
        <f t="shared" si="2"/>
        <v>0</v>
      </c>
      <c r="I24" s="89" t="s">
        <v>8</v>
      </c>
      <c r="J24" s="90">
        <f t="shared" si="3"/>
        <v>1</v>
      </c>
      <c r="K24" s="91">
        <f t="shared" si="4"/>
        <v>0</v>
      </c>
      <c r="L24" s="90">
        <f t="shared" si="5"/>
        <v>0</v>
      </c>
      <c r="M24" s="92">
        <f t="shared" si="0"/>
        <v>0</v>
      </c>
      <c r="N24" s="91">
        <f t="shared" si="6"/>
        <v>0</v>
      </c>
      <c r="O24" s="91">
        <f t="shared" si="7"/>
        <v>0</v>
      </c>
      <c r="P24" s="96">
        <f t="shared" si="8"/>
        <v>0</v>
      </c>
      <c r="Q24" s="96">
        <f t="shared" si="9"/>
        <v>0</v>
      </c>
      <c r="R24" s="97">
        <f t="shared" si="1"/>
        <v>0</v>
      </c>
      <c r="S24" s="97"/>
      <c r="T24" s="98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16"/>
      <c r="AF24" s="118"/>
      <c r="AG24" s="115"/>
      <c r="AH24" s="115"/>
      <c r="AI24" s="5"/>
      <c r="AJ24" s="112" t="s">
        <v>54</v>
      </c>
      <c r="AK24" s="111">
        <v>40</v>
      </c>
      <c r="AL24" s="111">
        <v>27</v>
      </c>
      <c r="AM24" s="111">
        <v>101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20.45" customHeight="1" thickBot="1" x14ac:dyDescent="0.25">
      <c r="A25" s="108"/>
      <c r="B25" s="85"/>
      <c r="C25" s="84"/>
      <c r="D25" s="85"/>
      <c r="E25" s="86"/>
      <c r="F25" s="86"/>
      <c r="G25" s="87"/>
      <c r="H25" s="88">
        <f t="shared" si="2"/>
        <v>0</v>
      </c>
      <c r="I25" s="89" t="s">
        <v>8</v>
      </c>
      <c r="J25" s="90">
        <f t="shared" si="3"/>
        <v>1</v>
      </c>
      <c r="K25" s="91">
        <f t="shared" si="4"/>
        <v>0</v>
      </c>
      <c r="L25" s="90">
        <f t="shared" si="5"/>
        <v>0</v>
      </c>
      <c r="M25" s="92">
        <f t="shared" si="0"/>
        <v>0</v>
      </c>
      <c r="N25" s="91">
        <f t="shared" si="6"/>
        <v>0</v>
      </c>
      <c r="O25" s="91">
        <f t="shared" si="7"/>
        <v>0</v>
      </c>
      <c r="P25" s="96">
        <f t="shared" si="8"/>
        <v>0</v>
      </c>
      <c r="Q25" s="96">
        <f t="shared" si="9"/>
        <v>0</v>
      </c>
      <c r="R25" s="97">
        <f t="shared" si="1"/>
        <v>0</v>
      </c>
      <c r="S25" s="97"/>
      <c r="T25" s="99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16"/>
      <c r="AF25" s="115"/>
      <c r="AG25" s="115"/>
      <c r="AH25" s="115"/>
      <c r="AI25" s="5"/>
      <c r="AJ25" s="112" t="s">
        <v>55</v>
      </c>
      <c r="AK25" s="111">
        <v>30</v>
      </c>
      <c r="AL25" s="111">
        <v>20</v>
      </c>
      <c r="AM25" s="111">
        <v>93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20.45" customHeight="1" thickBot="1" x14ac:dyDescent="0.25">
      <c r="A26" s="108"/>
      <c r="B26" s="85"/>
      <c r="C26" s="84"/>
      <c r="D26" s="85"/>
      <c r="E26" s="86"/>
      <c r="F26" s="86"/>
      <c r="G26" s="87"/>
      <c r="H26" s="88">
        <f t="shared" si="2"/>
        <v>0</v>
      </c>
      <c r="I26" s="89" t="s">
        <v>8</v>
      </c>
      <c r="J26" s="90">
        <f t="shared" si="3"/>
        <v>1</v>
      </c>
      <c r="K26" s="91">
        <f t="shared" si="4"/>
        <v>0</v>
      </c>
      <c r="L26" s="90">
        <f t="shared" si="5"/>
        <v>0</v>
      </c>
      <c r="M26" s="92">
        <f t="shared" si="0"/>
        <v>0</v>
      </c>
      <c r="N26" s="91">
        <f t="shared" si="6"/>
        <v>0</v>
      </c>
      <c r="O26" s="91">
        <f t="shared" si="7"/>
        <v>0</v>
      </c>
      <c r="P26" s="96">
        <f t="shared" si="8"/>
        <v>0</v>
      </c>
      <c r="Q26" s="96">
        <f t="shared" si="9"/>
        <v>0</v>
      </c>
      <c r="R26" s="97">
        <f t="shared" si="1"/>
        <v>0</v>
      </c>
      <c r="S26" s="97"/>
      <c r="T26" s="98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16"/>
      <c r="AF26" s="115"/>
      <c r="AG26" s="115"/>
      <c r="AH26" s="115"/>
      <c r="AI26" s="5"/>
      <c r="AJ26" s="112" t="s">
        <v>56</v>
      </c>
      <c r="AK26" s="111">
        <v>18</v>
      </c>
      <c r="AL26" s="111">
        <v>12</v>
      </c>
      <c r="AM26" s="111">
        <v>73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20.45" customHeight="1" thickBot="1" x14ac:dyDescent="0.25">
      <c r="A27" s="108"/>
      <c r="B27" s="85"/>
      <c r="C27" s="84"/>
      <c r="D27" s="85"/>
      <c r="E27" s="86"/>
      <c r="F27" s="86"/>
      <c r="G27" s="87"/>
      <c r="H27" s="88">
        <f t="shared" si="2"/>
        <v>0</v>
      </c>
      <c r="I27" s="89" t="s">
        <v>8</v>
      </c>
      <c r="J27" s="90">
        <f t="shared" si="3"/>
        <v>1</v>
      </c>
      <c r="K27" s="91">
        <f t="shared" si="4"/>
        <v>0</v>
      </c>
      <c r="L27" s="90">
        <f t="shared" si="5"/>
        <v>0</v>
      </c>
      <c r="M27" s="92">
        <f t="shared" si="0"/>
        <v>0</v>
      </c>
      <c r="N27" s="91">
        <f t="shared" si="6"/>
        <v>0</v>
      </c>
      <c r="O27" s="91">
        <f t="shared" si="7"/>
        <v>0</v>
      </c>
      <c r="P27" s="96">
        <f t="shared" si="8"/>
        <v>0</v>
      </c>
      <c r="Q27" s="96">
        <f t="shared" si="9"/>
        <v>0</v>
      </c>
      <c r="R27" s="97">
        <f t="shared" si="1"/>
        <v>0</v>
      </c>
      <c r="S27" s="97"/>
      <c r="T27" s="99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6"/>
      <c r="AF27" s="115"/>
      <c r="AG27" s="115"/>
      <c r="AH27" s="115"/>
      <c r="AI27" s="5"/>
      <c r="AJ27" s="112" t="s">
        <v>57</v>
      </c>
      <c r="AK27" s="111">
        <v>40</v>
      </c>
      <c r="AL27" s="111">
        <v>27</v>
      </c>
      <c r="AM27" s="111">
        <v>102</v>
      </c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20.45" customHeight="1" thickBot="1" x14ac:dyDescent="0.25">
      <c r="A28" s="108"/>
      <c r="B28" s="85"/>
      <c r="C28" s="84"/>
      <c r="D28" s="85"/>
      <c r="E28" s="86"/>
      <c r="F28" s="86"/>
      <c r="G28" s="87"/>
      <c r="H28" s="88">
        <f t="shared" si="2"/>
        <v>0</v>
      </c>
      <c r="I28" s="89" t="s">
        <v>8</v>
      </c>
      <c r="J28" s="90">
        <f t="shared" si="3"/>
        <v>1</v>
      </c>
      <c r="K28" s="91">
        <f t="shared" si="4"/>
        <v>0</v>
      </c>
      <c r="L28" s="90">
        <f t="shared" si="5"/>
        <v>0</v>
      </c>
      <c r="M28" s="92">
        <f t="shared" si="0"/>
        <v>0</v>
      </c>
      <c r="N28" s="91">
        <f t="shared" si="6"/>
        <v>0</v>
      </c>
      <c r="O28" s="91">
        <f t="shared" si="7"/>
        <v>0</v>
      </c>
      <c r="P28" s="96">
        <f t="shared" si="8"/>
        <v>0</v>
      </c>
      <c r="Q28" s="96">
        <f t="shared" si="9"/>
        <v>0</v>
      </c>
      <c r="R28" s="97">
        <f t="shared" si="1"/>
        <v>0</v>
      </c>
      <c r="S28" s="97"/>
      <c r="T28" s="98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16"/>
      <c r="AF28" s="115"/>
      <c r="AG28" s="115"/>
      <c r="AH28" s="115"/>
      <c r="AI28" s="5"/>
      <c r="AJ28" s="112" t="s">
        <v>214</v>
      </c>
      <c r="AK28" s="113">
        <v>57</v>
      </c>
      <c r="AL28" s="113">
        <v>38</v>
      </c>
      <c r="AM28" s="113">
        <v>127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20.45" customHeight="1" thickBot="1" x14ac:dyDescent="0.25">
      <c r="A29" s="108"/>
      <c r="B29" s="85"/>
      <c r="C29" s="84"/>
      <c r="D29" s="85"/>
      <c r="E29" s="86"/>
      <c r="F29" s="86"/>
      <c r="G29" s="87"/>
      <c r="H29" s="88">
        <f t="shared" si="2"/>
        <v>0</v>
      </c>
      <c r="I29" s="89" t="s">
        <v>8</v>
      </c>
      <c r="J29" s="90">
        <f t="shared" si="3"/>
        <v>1</v>
      </c>
      <c r="K29" s="91">
        <f t="shared" si="4"/>
        <v>0</v>
      </c>
      <c r="L29" s="90">
        <f t="shared" si="5"/>
        <v>0</v>
      </c>
      <c r="M29" s="92">
        <f t="shared" si="0"/>
        <v>0</v>
      </c>
      <c r="N29" s="91">
        <f t="shared" si="6"/>
        <v>0</v>
      </c>
      <c r="O29" s="91">
        <f t="shared" si="7"/>
        <v>0</v>
      </c>
      <c r="P29" s="96">
        <f t="shared" si="8"/>
        <v>0</v>
      </c>
      <c r="Q29" s="96">
        <f t="shared" si="9"/>
        <v>0</v>
      </c>
      <c r="R29" s="97">
        <f t="shared" si="1"/>
        <v>0</v>
      </c>
      <c r="S29" s="97"/>
      <c r="T29" s="99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16"/>
      <c r="AF29" s="115"/>
      <c r="AG29" s="115"/>
      <c r="AH29" s="115"/>
      <c r="AI29" s="5"/>
      <c r="AJ29" s="112" t="s">
        <v>215</v>
      </c>
      <c r="AK29" s="113">
        <v>57</v>
      </c>
      <c r="AL29" s="113">
        <v>38</v>
      </c>
      <c r="AM29" s="111">
        <v>145</v>
      </c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20.45" customHeight="1" thickBot="1" x14ac:dyDescent="0.25">
      <c r="A30" s="108"/>
      <c r="B30" s="85"/>
      <c r="C30" s="84"/>
      <c r="D30" s="85"/>
      <c r="E30" s="86"/>
      <c r="F30" s="86"/>
      <c r="G30" s="87"/>
      <c r="H30" s="88">
        <f t="shared" si="2"/>
        <v>0</v>
      </c>
      <c r="I30" s="89" t="s">
        <v>8</v>
      </c>
      <c r="J30" s="90">
        <f t="shared" si="3"/>
        <v>1</v>
      </c>
      <c r="K30" s="91">
        <f t="shared" si="4"/>
        <v>0</v>
      </c>
      <c r="L30" s="90">
        <f t="shared" si="5"/>
        <v>0</v>
      </c>
      <c r="M30" s="92">
        <f t="shared" si="0"/>
        <v>0</v>
      </c>
      <c r="N30" s="91">
        <f t="shared" si="6"/>
        <v>0</v>
      </c>
      <c r="O30" s="91">
        <f t="shared" si="7"/>
        <v>0</v>
      </c>
      <c r="P30" s="96">
        <f t="shared" si="8"/>
        <v>0</v>
      </c>
      <c r="Q30" s="96">
        <f t="shared" si="9"/>
        <v>0</v>
      </c>
      <c r="R30" s="97">
        <f t="shared" si="1"/>
        <v>0</v>
      </c>
      <c r="S30" s="97"/>
      <c r="T30" s="98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16"/>
      <c r="AF30" s="118"/>
      <c r="AG30" s="118"/>
      <c r="AH30" s="118"/>
      <c r="AI30" s="5"/>
      <c r="AJ30" s="112" t="s">
        <v>216</v>
      </c>
      <c r="AK30" s="111">
        <v>53</v>
      </c>
      <c r="AL30" s="111">
        <v>36</v>
      </c>
      <c r="AM30" s="113">
        <v>132</v>
      </c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20.45" customHeight="1" thickBot="1" x14ac:dyDescent="0.25">
      <c r="A31" s="108"/>
      <c r="B31" s="85"/>
      <c r="C31" s="84"/>
      <c r="D31" s="85"/>
      <c r="E31" s="86"/>
      <c r="F31" s="86"/>
      <c r="G31" s="87"/>
      <c r="H31" s="88">
        <f t="shared" si="2"/>
        <v>0</v>
      </c>
      <c r="I31" s="89" t="s">
        <v>8</v>
      </c>
      <c r="J31" s="90">
        <f t="shared" si="3"/>
        <v>1</v>
      </c>
      <c r="K31" s="91">
        <f t="shared" si="4"/>
        <v>0</v>
      </c>
      <c r="L31" s="90">
        <f t="shared" si="5"/>
        <v>0</v>
      </c>
      <c r="M31" s="92">
        <f t="shared" si="0"/>
        <v>0</v>
      </c>
      <c r="N31" s="91">
        <f t="shared" si="6"/>
        <v>0</v>
      </c>
      <c r="O31" s="91">
        <f t="shared" si="7"/>
        <v>0</v>
      </c>
      <c r="P31" s="96">
        <f t="shared" si="8"/>
        <v>0</v>
      </c>
      <c r="Q31" s="96">
        <f t="shared" si="9"/>
        <v>0</v>
      </c>
      <c r="R31" s="100">
        <f t="shared" si="1"/>
        <v>0</v>
      </c>
      <c r="S31" s="96"/>
      <c r="T31" s="9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16"/>
      <c r="AF31" s="118"/>
      <c r="AG31" s="118"/>
      <c r="AH31" s="115"/>
      <c r="AI31" s="5"/>
      <c r="AJ31" s="112" t="s">
        <v>217</v>
      </c>
      <c r="AK31" s="113">
        <v>51</v>
      </c>
      <c r="AL31" s="113">
        <v>34</v>
      </c>
      <c r="AM31" s="113">
        <v>84</v>
      </c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20.45" customHeight="1" thickBot="1" x14ac:dyDescent="0.25">
      <c r="A32" s="108"/>
      <c r="B32" s="85"/>
      <c r="C32" s="84"/>
      <c r="D32" s="85"/>
      <c r="E32" s="86"/>
      <c r="F32" s="86"/>
      <c r="G32" s="87"/>
      <c r="H32" s="88">
        <f t="shared" si="2"/>
        <v>0</v>
      </c>
      <c r="I32" s="89" t="s">
        <v>8</v>
      </c>
      <c r="J32" s="90">
        <f t="shared" si="3"/>
        <v>1</v>
      </c>
      <c r="K32" s="91">
        <f t="shared" si="4"/>
        <v>0</v>
      </c>
      <c r="L32" s="90">
        <f t="shared" si="5"/>
        <v>0</v>
      </c>
      <c r="M32" s="92">
        <f t="shared" si="0"/>
        <v>0</v>
      </c>
      <c r="N32" s="91">
        <f t="shared" si="6"/>
        <v>0</v>
      </c>
      <c r="O32" s="91">
        <f t="shared" si="7"/>
        <v>0</v>
      </c>
      <c r="P32" s="96">
        <f t="shared" si="8"/>
        <v>0</v>
      </c>
      <c r="Q32" s="96">
        <f t="shared" si="9"/>
        <v>0</v>
      </c>
      <c r="R32" s="97">
        <f t="shared" si="1"/>
        <v>0</v>
      </c>
      <c r="S32" s="97"/>
      <c r="T32" s="10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16"/>
      <c r="AF32" s="115"/>
      <c r="AG32" s="115"/>
      <c r="AH32" s="118"/>
      <c r="AI32" s="5"/>
      <c r="AJ32" s="112" t="s">
        <v>194</v>
      </c>
      <c r="AK32" s="111">
        <v>48</v>
      </c>
      <c r="AL32" s="111">
        <v>32</v>
      </c>
      <c r="AM32" s="111">
        <v>106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20.45" customHeight="1" thickBot="1" x14ac:dyDescent="0.25">
      <c r="A33" s="108"/>
      <c r="B33" s="85"/>
      <c r="C33" s="84"/>
      <c r="D33" s="85"/>
      <c r="E33" s="86"/>
      <c r="F33" s="86"/>
      <c r="G33" s="87"/>
      <c r="H33" s="88">
        <f t="shared" si="2"/>
        <v>0</v>
      </c>
      <c r="I33" s="89" t="s">
        <v>8</v>
      </c>
      <c r="J33" s="90">
        <f t="shared" si="3"/>
        <v>1</v>
      </c>
      <c r="K33" s="91">
        <f t="shared" si="4"/>
        <v>0</v>
      </c>
      <c r="L33" s="90">
        <f t="shared" si="5"/>
        <v>0</v>
      </c>
      <c r="M33" s="92">
        <f t="shared" si="0"/>
        <v>0</v>
      </c>
      <c r="N33" s="91">
        <f t="shared" si="6"/>
        <v>0</v>
      </c>
      <c r="O33" s="91">
        <f t="shared" si="7"/>
        <v>0</v>
      </c>
      <c r="P33" s="96">
        <f t="shared" si="8"/>
        <v>0</v>
      </c>
      <c r="Q33" s="96">
        <f t="shared" si="9"/>
        <v>0</v>
      </c>
      <c r="R33" s="97">
        <f t="shared" si="1"/>
        <v>0</v>
      </c>
      <c r="S33" s="97"/>
      <c r="T33" s="99"/>
      <c r="U33" s="5"/>
      <c r="V33" s="5"/>
      <c r="W33" s="5"/>
      <c r="X33" s="5"/>
      <c r="Y33" s="5"/>
      <c r="Z33" s="5"/>
      <c r="AA33" s="5"/>
      <c r="AB33" s="5"/>
      <c r="AC33" s="5"/>
      <c r="AD33" s="5"/>
      <c r="AE33" s="116"/>
      <c r="AF33" s="118"/>
      <c r="AG33" s="118"/>
      <c r="AH33" s="118"/>
      <c r="AI33" s="5"/>
      <c r="AJ33" s="112" t="s">
        <v>58</v>
      </c>
      <c r="AK33" s="111">
        <v>22</v>
      </c>
      <c r="AL33" s="111">
        <v>15</v>
      </c>
      <c r="AM33" s="111">
        <v>90</v>
      </c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20.45" customHeight="1" thickBot="1" x14ac:dyDescent="0.25">
      <c r="A34" s="108"/>
      <c r="B34" s="85"/>
      <c r="C34" s="84"/>
      <c r="D34" s="85"/>
      <c r="E34" s="86"/>
      <c r="F34" s="86"/>
      <c r="G34" s="87"/>
      <c r="H34" s="88">
        <f t="shared" si="2"/>
        <v>0</v>
      </c>
      <c r="I34" s="89" t="s">
        <v>8</v>
      </c>
      <c r="J34" s="90">
        <f t="shared" si="3"/>
        <v>1</v>
      </c>
      <c r="K34" s="91">
        <f t="shared" si="4"/>
        <v>0</v>
      </c>
      <c r="L34" s="90">
        <f t="shared" si="5"/>
        <v>0</v>
      </c>
      <c r="M34" s="92">
        <f t="shared" si="0"/>
        <v>0</v>
      </c>
      <c r="N34" s="91">
        <f t="shared" si="6"/>
        <v>0</v>
      </c>
      <c r="O34" s="91">
        <f t="shared" si="7"/>
        <v>0</v>
      </c>
      <c r="P34" s="96">
        <f t="shared" si="8"/>
        <v>0</v>
      </c>
      <c r="Q34" s="96">
        <f t="shared" si="9"/>
        <v>0</v>
      </c>
      <c r="R34" s="97">
        <f t="shared" si="1"/>
        <v>0</v>
      </c>
      <c r="S34" s="97"/>
      <c r="T34" s="98"/>
      <c r="U34" s="5"/>
      <c r="V34" s="5"/>
      <c r="W34" s="5"/>
      <c r="X34" s="5"/>
      <c r="Y34" s="5"/>
      <c r="Z34" s="5"/>
      <c r="AA34" s="5"/>
      <c r="AB34" s="5"/>
      <c r="AC34" s="5"/>
      <c r="AD34" s="5"/>
      <c r="AE34" s="116"/>
      <c r="AF34" s="115"/>
      <c r="AG34" s="115"/>
      <c r="AH34" s="115"/>
      <c r="AI34" s="5"/>
      <c r="AJ34" s="112" t="s">
        <v>59</v>
      </c>
      <c r="AK34" s="111">
        <v>44</v>
      </c>
      <c r="AL34" s="111">
        <v>29</v>
      </c>
      <c r="AM34" s="111">
        <v>84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20.45" customHeight="1" thickBot="1" x14ac:dyDescent="0.25">
      <c r="A35" s="108"/>
      <c r="B35" s="85"/>
      <c r="C35" s="84"/>
      <c r="D35" s="85"/>
      <c r="E35" s="86"/>
      <c r="F35" s="86"/>
      <c r="G35" s="87"/>
      <c r="H35" s="88">
        <f t="shared" si="2"/>
        <v>0</v>
      </c>
      <c r="I35" s="89" t="s">
        <v>8</v>
      </c>
      <c r="J35" s="90">
        <f t="shared" si="3"/>
        <v>1</v>
      </c>
      <c r="K35" s="91">
        <f t="shared" si="4"/>
        <v>0</v>
      </c>
      <c r="L35" s="90">
        <f t="shared" si="5"/>
        <v>0</v>
      </c>
      <c r="M35" s="92">
        <f t="shared" si="0"/>
        <v>0</v>
      </c>
      <c r="N35" s="91">
        <f t="shared" si="6"/>
        <v>0</v>
      </c>
      <c r="O35" s="91">
        <f t="shared" si="7"/>
        <v>0</v>
      </c>
      <c r="P35" s="96">
        <f t="shared" si="8"/>
        <v>0</v>
      </c>
      <c r="Q35" s="96">
        <f t="shared" si="9"/>
        <v>0</v>
      </c>
      <c r="R35" s="97">
        <f t="shared" si="1"/>
        <v>0</v>
      </c>
      <c r="S35" s="97"/>
      <c r="T35" s="99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16"/>
      <c r="AF35" s="115"/>
      <c r="AG35" s="115"/>
      <c r="AH35" s="115"/>
      <c r="AI35" s="5"/>
      <c r="AJ35" s="112" t="s">
        <v>60</v>
      </c>
      <c r="AK35" s="111">
        <v>47</v>
      </c>
      <c r="AL35" s="111">
        <v>32</v>
      </c>
      <c r="AM35" s="111">
        <v>98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20.45" customHeight="1" thickBot="1" x14ac:dyDescent="0.25">
      <c r="A36" s="108"/>
      <c r="B36" s="85"/>
      <c r="C36" s="84"/>
      <c r="D36" s="85"/>
      <c r="E36" s="86"/>
      <c r="F36" s="86"/>
      <c r="G36" s="87"/>
      <c r="H36" s="88">
        <f t="shared" si="2"/>
        <v>0</v>
      </c>
      <c r="I36" s="89" t="s">
        <v>8</v>
      </c>
      <c r="J36" s="90">
        <f t="shared" si="3"/>
        <v>1</v>
      </c>
      <c r="K36" s="91">
        <f t="shared" si="4"/>
        <v>0</v>
      </c>
      <c r="L36" s="90">
        <f t="shared" si="5"/>
        <v>0</v>
      </c>
      <c r="M36" s="92">
        <f t="shared" si="0"/>
        <v>0</v>
      </c>
      <c r="N36" s="91">
        <f t="shared" si="6"/>
        <v>0</v>
      </c>
      <c r="O36" s="91">
        <f t="shared" si="7"/>
        <v>0</v>
      </c>
      <c r="P36" s="96">
        <f t="shared" si="8"/>
        <v>0</v>
      </c>
      <c r="Q36" s="105">
        <f t="shared" si="9"/>
        <v>0</v>
      </c>
      <c r="R36" s="97">
        <f t="shared" si="1"/>
        <v>0</v>
      </c>
      <c r="S36" s="97"/>
      <c r="T36" s="98"/>
      <c r="U36" s="5"/>
      <c r="V36" s="5"/>
      <c r="W36" s="5"/>
      <c r="X36" s="5"/>
      <c r="Y36" s="5"/>
      <c r="Z36" s="5"/>
      <c r="AA36" s="5"/>
      <c r="AB36" s="5"/>
      <c r="AC36" s="5"/>
      <c r="AD36" s="5"/>
      <c r="AE36" s="116"/>
      <c r="AF36" s="115"/>
      <c r="AG36" s="115"/>
      <c r="AH36" s="115"/>
      <c r="AI36" s="5"/>
      <c r="AJ36" s="112" t="s">
        <v>61</v>
      </c>
      <c r="AK36" s="113">
        <v>44</v>
      </c>
      <c r="AL36" s="113">
        <v>29</v>
      </c>
      <c r="AM36" s="113">
        <v>187</v>
      </c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20.45" customHeight="1" thickBot="1" x14ac:dyDescent="0.25">
      <c r="A37" s="108"/>
      <c r="B37" s="85"/>
      <c r="C37" s="84"/>
      <c r="D37" s="85"/>
      <c r="E37" s="86"/>
      <c r="F37" s="86"/>
      <c r="G37" s="87"/>
      <c r="H37" s="88">
        <f t="shared" si="2"/>
        <v>0</v>
      </c>
      <c r="I37" s="89" t="s">
        <v>8</v>
      </c>
      <c r="J37" s="90">
        <f t="shared" si="3"/>
        <v>1</v>
      </c>
      <c r="K37" s="91">
        <f t="shared" si="4"/>
        <v>0</v>
      </c>
      <c r="L37" s="90">
        <f t="shared" si="5"/>
        <v>0</v>
      </c>
      <c r="M37" s="92">
        <f t="shared" si="0"/>
        <v>0</v>
      </c>
      <c r="N37" s="91">
        <f t="shared" si="6"/>
        <v>0</v>
      </c>
      <c r="O37" s="91">
        <f t="shared" si="7"/>
        <v>0</v>
      </c>
      <c r="P37" s="96">
        <f t="shared" si="8"/>
        <v>0</v>
      </c>
      <c r="Q37" s="96">
        <f t="shared" si="9"/>
        <v>0</v>
      </c>
      <c r="R37" s="97">
        <f t="shared" si="1"/>
        <v>0</v>
      </c>
      <c r="S37" s="97"/>
      <c r="T37" s="9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16"/>
      <c r="AF37" s="115"/>
      <c r="AG37" s="115"/>
      <c r="AH37" s="115"/>
      <c r="AI37" s="5"/>
      <c r="AJ37" s="112" t="s">
        <v>218</v>
      </c>
      <c r="AK37" s="111">
        <v>35</v>
      </c>
      <c r="AL37" s="111">
        <v>24</v>
      </c>
      <c r="AM37" s="111">
        <v>105</v>
      </c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20.45" customHeight="1" thickBot="1" x14ac:dyDescent="0.25">
      <c r="A38" s="108"/>
      <c r="B38" s="85"/>
      <c r="C38" s="84"/>
      <c r="D38" s="85"/>
      <c r="E38" s="86"/>
      <c r="F38" s="86"/>
      <c r="G38" s="87"/>
      <c r="H38" s="88">
        <f t="shared" si="2"/>
        <v>0</v>
      </c>
      <c r="I38" s="89" t="s">
        <v>8</v>
      </c>
      <c r="J38" s="90">
        <f t="shared" si="3"/>
        <v>1</v>
      </c>
      <c r="K38" s="91">
        <f t="shared" si="4"/>
        <v>0</v>
      </c>
      <c r="L38" s="90">
        <f t="shared" si="5"/>
        <v>0</v>
      </c>
      <c r="M38" s="92">
        <f t="shared" si="0"/>
        <v>0</v>
      </c>
      <c r="N38" s="91">
        <f t="shared" si="6"/>
        <v>0</v>
      </c>
      <c r="O38" s="91">
        <f t="shared" si="7"/>
        <v>0</v>
      </c>
      <c r="P38" s="96">
        <f t="shared" si="8"/>
        <v>0</v>
      </c>
      <c r="Q38" s="96">
        <f t="shared" si="9"/>
        <v>0</v>
      </c>
      <c r="R38" s="97">
        <f t="shared" si="1"/>
        <v>0</v>
      </c>
      <c r="S38" s="97"/>
      <c r="T38" s="98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16"/>
      <c r="AF38" s="118"/>
      <c r="AG38" s="118"/>
      <c r="AH38" s="118"/>
      <c r="AI38" s="5"/>
      <c r="AJ38" s="112" t="s">
        <v>219</v>
      </c>
      <c r="AK38" s="111">
        <v>74</v>
      </c>
      <c r="AL38" s="111">
        <v>49</v>
      </c>
      <c r="AM38" s="111">
        <v>145</v>
      </c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20.45" customHeight="1" thickBot="1" x14ac:dyDescent="0.25">
      <c r="A39" s="108"/>
      <c r="B39" s="85"/>
      <c r="C39" s="84"/>
      <c r="D39" s="85"/>
      <c r="E39" s="86"/>
      <c r="F39" s="86"/>
      <c r="G39" s="87"/>
      <c r="H39" s="88">
        <f t="shared" si="2"/>
        <v>0</v>
      </c>
      <c r="I39" s="89" t="s">
        <v>8</v>
      </c>
      <c r="J39" s="90">
        <f t="shared" si="3"/>
        <v>1</v>
      </c>
      <c r="K39" s="91">
        <f t="shared" si="4"/>
        <v>0</v>
      </c>
      <c r="L39" s="90">
        <f t="shared" si="5"/>
        <v>0</v>
      </c>
      <c r="M39" s="92">
        <f t="shared" si="0"/>
        <v>0</v>
      </c>
      <c r="N39" s="91">
        <f t="shared" si="6"/>
        <v>0</v>
      </c>
      <c r="O39" s="91">
        <f t="shared" si="7"/>
        <v>0</v>
      </c>
      <c r="P39" s="96">
        <f t="shared" si="8"/>
        <v>0</v>
      </c>
      <c r="Q39" s="96">
        <f t="shared" si="9"/>
        <v>0</v>
      </c>
      <c r="R39" s="97">
        <f t="shared" si="1"/>
        <v>0</v>
      </c>
      <c r="S39" s="97"/>
      <c r="T39" s="99"/>
      <c r="U39" s="5"/>
      <c r="V39" s="5"/>
      <c r="W39" s="5"/>
      <c r="X39" s="5"/>
      <c r="Y39" s="5"/>
      <c r="Z39" s="5"/>
      <c r="AA39" s="5"/>
      <c r="AB39" s="5"/>
      <c r="AC39" s="5"/>
      <c r="AD39" s="5"/>
      <c r="AE39" s="116"/>
      <c r="AF39" s="115"/>
      <c r="AG39" s="115"/>
      <c r="AH39" s="115"/>
      <c r="AI39" s="5"/>
      <c r="AJ39" s="112" t="s">
        <v>220</v>
      </c>
      <c r="AK39" s="111">
        <v>40</v>
      </c>
      <c r="AL39" s="111">
        <v>27</v>
      </c>
      <c r="AM39" s="111">
        <v>113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20.45" customHeight="1" thickBot="1" x14ac:dyDescent="0.25">
      <c r="A40" s="108"/>
      <c r="B40" s="85"/>
      <c r="C40" s="84"/>
      <c r="D40" s="85"/>
      <c r="E40" s="86"/>
      <c r="F40" s="86"/>
      <c r="G40" s="87"/>
      <c r="H40" s="88">
        <f t="shared" si="2"/>
        <v>0</v>
      </c>
      <c r="I40" s="89" t="s">
        <v>8</v>
      </c>
      <c r="J40" s="90">
        <f t="shared" si="3"/>
        <v>1</v>
      </c>
      <c r="K40" s="91">
        <f t="shared" si="4"/>
        <v>0</v>
      </c>
      <c r="L40" s="90">
        <f t="shared" si="5"/>
        <v>0</v>
      </c>
      <c r="M40" s="92">
        <f t="shared" si="0"/>
        <v>0</v>
      </c>
      <c r="N40" s="91">
        <f t="shared" si="6"/>
        <v>0</v>
      </c>
      <c r="O40" s="91">
        <f t="shared" si="7"/>
        <v>0</v>
      </c>
      <c r="P40" s="96">
        <f t="shared" si="8"/>
        <v>0</v>
      </c>
      <c r="Q40" s="96">
        <f t="shared" si="9"/>
        <v>0</v>
      </c>
      <c r="R40" s="97">
        <f t="shared" si="1"/>
        <v>0</v>
      </c>
      <c r="S40" s="97"/>
      <c r="T40" s="98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16"/>
      <c r="AF40" s="115"/>
      <c r="AG40" s="115"/>
      <c r="AH40" s="115"/>
      <c r="AI40" s="5"/>
      <c r="AJ40" s="112" t="s">
        <v>221</v>
      </c>
      <c r="AK40" s="111">
        <v>46</v>
      </c>
      <c r="AL40" s="111">
        <v>31</v>
      </c>
      <c r="AM40" s="111">
        <v>142</v>
      </c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20.45" customHeight="1" thickBot="1" x14ac:dyDescent="0.25">
      <c r="A41" s="108"/>
      <c r="B41" s="85"/>
      <c r="C41" s="84"/>
      <c r="D41" s="85"/>
      <c r="E41" s="86"/>
      <c r="F41" s="86"/>
      <c r="G41" s="87"/>
      <c r="H41" s="88">
        <f t="shared" si="2"/>
        <v>0</v>
      </c>
      <c r="I41" s="89" t="s">
        <v>8</v>
      </c>
      <c r="J41" s="90">
        <f t="shared" si="3"/>
        <v>1</v>
      </c>
      <c r="K41" s="91">
        <f t="shared" si="4"/>
        <v>0</v>
      </c>
      <c r="L41" s="90">
        <f t="shared" si="5"/>
        <v>0</v>
      </c>
      <c r="M41" s="92">
        <f t="shared" si="0"/>
        <v>0</v>
      </c>
      <c r="N41" s="91">
        <f t="shared" si="6"/>
        <v>0</v>
      </c>
      <c r="O41" s="91">
        <f t="shared" si="7"/>
        <v>0</v>
      </c>
      <c r="P41" s="96">
        <f t="shared" si="8"/>
        <v>0</v>
      </c>
      <c r="Q41" s="96">
        <f t="shared" si="9"/>
        <v>0</v>
      </c>
      <c r="R41" s="97">
        <f t="shared" si="1"/>
        <v>0</v>
      </c>
      <c r="S41" s="97"/>
      <c r="T41" s="9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16"/>
      <c r="AF41" s="115"/>
      <c r="AG41" s="115"/>
      <c r="AH41" s="115"/>
      <c r="AI41" s="5"/>
      <c r="AJ41" s="112" t="s">
        <v>222</v>
      </c>
      <c r="AK41" s="111">
        <v>50</v>
      </c>
      <c r="AL41" s="111">
        <v>33</v>
      </c>
      <c r="AM41" s="111">
        <v>128</v>
      </c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20.45" customHeight="1" thickBot="1" x14ac:dyDescent="0.25">
      <c r="A42" s="108"/>
      <c r="B42" s="85"/>
      <c r="C42" s="84"/>
      <c r="D42" s="85"/>
      <c r="E42" s="86"/>
      <c r="F42" s="86"/>
      <c r="G42" s="87"/>
      <c r="H42" s="88">
        <f t="shared" si="2"/>
        <v>0</v>
      </c>
      <c r="I42" s="89" t="s">
        <v>8</v>
      </c>
      <c r="J42" s="90">
        <f t="shared" si="3"/>
        <v>1</v>
      </c>
      <c r="K42" s="91">
        <f t="shared" si="4"/>
        <v>0</v>
      </c>
      <c r="L42" s="90">
        <f t="shared" si="5"/>
        <v>0</v>
      </c>
      <c r="M42" s="92">
        <f t="shared" si="0"/>
        <v>0</v>
      </c>
      <c r="N42" s="91">
        <f t="shared" si="6"/>
        <v>0</v>
      </c>
      <c r="O42" s="91">
        <f t="shared" si="7"/>
        <v>0</v>
      </c>
      <c r="P42" s="96">
        <f t="shared" si="8"/>
        <v>0</v>
      </c>
      <c r="Q42" s="96">
        <f t="shared" si="9"/>
        <v>0</v>
      </c>
      <c r="R42" s="97">
        <f t="shared" si="1"/>
        <v>0</v>
      </c>
      <c r="S42" s="97"/>
      <c r="T42" s="98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16"/>
      <c r="AF42" s="115"/>
      <c r="AG42" s="115"/>
      <c r="AH42" s="115"/>
      <c r="AI42" s="5"/>
      <c r="AJ42" s="112" t="s">
        <v>223</v>
      </c>
      <c r="AK42" s="111">
        <v>50</v>
      </c>
      <c r="AL42" s="111">
        <v>33</v>
      </c>
      <c r="AM42" s="111">
        <v>78</v>
      </c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20.45" customHeight="1" thickBot="1" x14ac:dyDescent="0.25">
      <c r="A43" s="108"/>
      <c r="B43" s="85"/>
      <c r="C43" s="84"/>
      <c r="D43" s="85"/>
      <c r="E43" s="86"/>
      <c r="F43" s="86"/>
      <c r="G43" s="87"/>
      <c r="H43" s="88">
        <f t="shared" si="2"/>
        <v>0</v>
      </c>
      <c r="I43" s="89" t="s">
        <v>8</v>
      </c>
      <c r="J43" s="90">
        <f t="shared" si="3"/>
        <v>1</v>
      </c>
      <c r="K43" s="91">
        <f t="shared" si="4"/>
        <v>0</v>
      </c>
      <c r="L43" s="90">
        <f t="shared" si="5"/>
        <v>0</v>
      </c>
      <c r="M43" s="92">
        <f t="shared" si="0"/>
        <v>0</v>
      </c>
      <c r="N43" s="91">
        <f t="shared" si="6"/>
        <v>0</v>
      </c>
      <c r="O43" s="91">
        <f t="shared" si="7"/>
        <v>0</v>
      </c>
      <c r="P43" s="96">
        <f t="shared" si="8"/>
        <v>0</v>
      </c>
      <c r="Q43" s="96">
        <f t="shared" si="9"/>
        <v>0</v>
      </c>
      <c r="R43" s="97">
        <f t="shared" si="1"/>
        <v>0</v>
      </c>
      <c r="S43" s="97"/>
      <c r="T43" s="99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16"/>
      <c r="AF43" s="115"/>
      <c r="AG43" s="115"/>
      <c r="AH43" s="115"/>
      <c r="AI43" s="5"/>
      <c r="AJ43" s="112" t="s">
        <v>62</v>
      </c>
      <c r="AK43" s="111">
        <v>46</v>
      </c>
      <c r="AL43" s="111">
        <v>31</v>
      </c>
      <c r="AM43" s="111">
        <v>93</v>
      </c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20.45" customHeight="1" thickBot="1" x14ac:dyDescent="0.35">
      <c r="A44" s="32" t="s">
        <v>5</v>
      </c>
      <c r="B44" s="33"/>
      <c r="C44" s="33"/>
      <c r="D44" s="33"/>
      <c r="E44" s="33"/>
      <c r="F44" s="33"/>
      <c r="G44" s="34"/>
      <c r="H44" s="35">
        <f>SUM(H9:H43)</f>
        <v>0</v>
      </c>
      <c r="I44" s="33"/>
      <c r="J44" s="36"/>
      <c r="K44" s="36"/>
      <c r="L44" s="36"/>
      <c r="M44" s="34"/>
      <c r="N44" s="36"/>
      <c r="O44" s="36"/>
      <c r="P44" s="37">
        <f>SUM(P9:P43)</f>
        <v>0</v>
      </c>
      <c r="Q44" s="37">
        <f>SUM(Q9:Q43)</f>
        <v>0</v>
      </c>
      <c r="R44" s="37">
        <f>SUM(R9:R43)</f>
        <v>0</v>
      </c>
      <c r="S44" s="37">
        <f>SUM(S9:S43)</f>
        <v>0</v>
      </c>
      <c r="T44" s="38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16"/>
      <c r="AF44" s="115"/>
      <c r="AG44" s="115"/>
      <c r="AH44" s="115"/>
      <c r="AI44" s="5"/>
      <c r="AJ44" s="112" t="s">
        <v>195</v>
      </c>
      <c r="AK44" s="111">
        <v>51</v>
      </c>
      <c r="AL44" s="111">
        <v>34</v>
      </c>
      <c r="AM44" s="111">
        <v>146</v>
      </c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20.45" customHeight="1" thickBot="1" x14ac:dyDescent="0.25">
      <c r="A45" s="2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16"/>
      <c r="AF45" s="115"/>
      <c r="AG45" s="115"/>
      <c r="AH45" s="115"/>
      <c r="AI45" s="5"/>
      <c r="AJ45" s="112" t="s">
        <v>66</v>
      </c>
      <c r="AK45" s="113">
        <v>58</v>
      </c>
      <c r="AL45" s="113">
        <v>39</v>
      </c>
      <c r="AM45" s="113">
        <v>143</v>
      </c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20.45" customHeight="1" thickBot="1" x14ac:dyDescent="0.35">
      <c r="A46" s="307" t="s">
        <v>0</v>
      </c>
      <c r="B46" s="308"/>
      <c r="C46" s="308"/>
      <c r="D46" s="79"/>
      <c r="E46" s="79"/>
      <c r="F46" s="79"/>
      <c r="G46" s="79"/>
      <c r="H46" s="79"/>
      <c r="I46" s="79"/>
      <c r="J46" s="39"/>
      <c r="K46" s="40"/>
      <c r="L46" s="40"/>
      <c r="M46" s="79"/>
      <c r="N46" s="36"/>
      <c r="O46" s="36"/>
      <c r="P46" s="79"/>
      <c r="Q46" s="79"/>
      <c r="R46" s="79"/>
      <c r="S46" s="79"/>
      <c r="T46" s="4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16"/>
      <c r="AF46" s="115"/>
      <c r="AG46" s="115"/>
      <c r="AH46" s="115"/>
      <c r="AI46" s="5"/>
      <c r="AJ46" s="112" t="s">
        <v>63</v>
      </c>
      <c r="AK46" s="111">
        <v>40</v>
      </c>
      <c r="AL46" s="111">
        <v>27</v>
      </c>
      <c r="AM46" s="111">
        <v>94</v>
      </c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20.45" customHeight="1" x14ac:dyDescent="0.3">
      <c r="A47" s="336" t="s">
        <v>1</v>
      </c>
      <c r="B47" s="337"/>
      <c r="C47" s="18"/>
      <c r="D47" s="42">
        <f>+$H$44+$P$44+$Q$44+$R$44+$S$44</f>
        <v>0</v>
      </c>
      <c r="E47" s="43"/>
      <c r="F47" s="43"/>
      <c r="G47" s="44"/>
      <c r="H47" s="44"/>
      <c r="I47" s="44"/>
      <c r="J47" s="44"/>
      <c r="K47" s="45"/>
      <c r="L47" s="45"/>
      <c r="M47" s="18"/>
      <c r="N47" s="18"/>
      <c r="O47" s="18"/>
      <c r="P47" s="18"/>
      <c r="Q47" s="18"/>
      <c r="R47" s="18"/>
      <c r="S47" s="18"/>
      <c r="T47" s="7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16"/>
      <c r="AF47" s="115"/>
      <c r="AG47" s="115"/>
      <c r="AH47" s="115"/>
      <c r="AI47" s="5"/>
      <c r="AJ47" s="112" t="s">
        <v>64</v>
      </c>
      <c r="AK47" s="113">
        <v>45</v>
      </c>
      <c r="AL47" s="113">
        <v>30</v>
      </c>
      <c r="AM47" s="113">
        <v>147</v>
      </c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ht="20.45" customHeight="1" thickBot="1" x14ac:dyDescent="0.35">
      <c r="A48" s="46" t="s">
        <v>36</v>
      </c>
      <c r="B48" s="47"/>
      <c r="C48" s="48"/>
      <c r="D48" s="49"/>
      <c r="E48" s="48"/>
      <c r="F48" s="43"/>
      <c r="G48" s="44"/>
      <c r="H48" s="44"/>
      <c r="I48" s="44"/>
      <c r="J48" s="44"/>
      <c r="K48" s="45"/>
      <c r="L48" s="45"/>
      <c r="M48" s="18"/>
      <c r="N48" s="18"/>
      <c r="O48" s="18"/>
      <c r="P48" s="18"/>
      <c r="Q48" s="18"/>
      <c r="R48" s="18"/>
      <c r="S48" s="18"/>
      <c r="T48" s="50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16"/>
      <c r="AF48" s="118"/>
      <c r="AG48" s="118"/>
      <c r="AH48" s="118"/>
      <c r="AI48" s="5"/>
      <c r="AJ48" s="112" t="s">
        <v>65</v>
      </c>
      <c r="AK48" s="113">
        <v>65</v>
      </c>
      <c r="AL48" s="113">
        <v>44</v>
      </c>
      <c r="AM48" s="113">
        <v>305</v>
      </c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ht="20.45" customHeight="1" thickBot="1" x14ac:dyDescent="0.35">
      <c r="A49" s="325" t="s">
        <v>20</v>
      </c>
      <c r="B49" s="326"/>
      <c r="C49" s="326"/>
      <c r="D49" s="51">
        <f>+D47-D48</f>
        <v>0</v>
      </c>
      <c r="E49" s="52"/>
      <c r="F49" s="52"/>
      <c r="G49" s="53"/>
      <c r="H49" s="53"/>
      <c r="I49" s="53"/>
      <c r="J49" s="327"/>
      <c r="K49" s="327"/>
      <c r="L49" s="327"/>
      <c r="M49" s="327"/>
      <c r="N49" s="327"/>
      <c r="O49" s="327"/>
      <c r="P49" s="328"/>
      <c r="Q49" s="329" t="s">
        <v>6</v>
      </c>
      <c r="R49" s="324"/>
      <c r="S49" s="324"/>
      <c r="T49" s="324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16"/>
      <c r="AF49" s="115"/>
      <c r="AG49" s="115"/>
      <c r="AH49" s="115"/>
      <c r="AI49" s="5"/>
      <c r="AJ49" s="112" t="s">
        <v>67</v>
      </c>
      <c r="AK49" s="111">
        <v>44</v>
      </c>
      <c r="AL49" s="111">
        <v>29</v>
      </c>
      <c r="AM49" s="111">
        <v>97</v>
      </c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ht="20.45" customHeight="1" thickBot="1" x14ac:dyDescent="0.35">
      <c r="A50" s="307" t="s">
        <v>2</v>
      </c>
      <c r="B50" s="308"/>
      <c r="C50" s="308"/>
      <c r="D50" s="54"/>
      <c r="E50" s="54"/>
      <c r="F50" s="54"/>
      <c r="G50" s="54"/>
      <c r="H50" s="54"/>
      <c r="I50" s="54"/>
      <c r="J50" s="55"/>
      <c r="K50" s="55"/>
      <c r="L50" s="55"/>
      <c r="M50" s="54"/>
      <c r="N50" s="56"/>
      <c r="O50" s="56"/>
      <c r="P50" s="57"/>
      <c r="Q50" s="309" t="s">
        <v>8</v>
      </c>
      <c r="R50" s="310"/>
      <c r="S50" s="310"/>
      <c r="T50" s="31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16"/>
      <c r="AF50" s="118"/>
      <c r="AG50" s="118"/>
      <c r="AH50" s="118"/>
      <c r="AI50" s="5"/>
      <c r="AJ50" s="112" t="s">
        <v>68</v>
      </c>
      <c r="AK50" s="111">
        <v>44</v>
      </c>
      <c r="AL50" s="111">
        <v>29</v>
      </c>
      <c r="AM50" s="111">
        <v>119</v>
      </c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ht="20.45" customHeight="1" thickBot="1" x14ac:dyDescent="0.35">
      <c r="A51" s="318" t="s">
        <v>3</v>
      </c>
      <c r="B51" s="319"/>
      <c r="C51" s="320"/>
      <c r="D51" s="58"/>
      <c r="E51" s="59"/>
      <c r="F51" s="59"/>
      <c r="G51" s="43"/>
      <c r="H51" s="43"/>
      <c r="I51" s="43"/>
      <c r="J51" s="60"/>
      <c r="K51" s="60"/>
      <c r="L51" s="60"/>
      <c r="M51" s="43"/>
      <c r="N51" s="60"/>
      <c r="O51" s="60"/>
      <c r="P51" s="61"/>
      <c r="Q51" s="312"/>
      <c r="R51" s="313"/>
      <c r="S51" s="313"/>
      <c r="T51" s="31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116"/>
      <c r="AF51" s="118"/>
      <c r="AG51" s="118"/>
      <c r="AH51" s="118"/>
      <c r="AI51" s="5"/>
      <c r="AJ51" s="112" t="s">
        <v>69</v>
      </c>
      <c r="AK51" s="111">
        <v>46</v>
      </c>
      <c r="AL51" s="111">
        <v>31</v>
      </c>
      <c r="AM51" s="111">
        <v>81</v>
      </c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ht="20.45" customHeight="1" thickBot="1" x14ac:dyDescent="0.35">
      <c r="A52" s="318" t="s">
        <v>4</v>
      </c>
      <c r="B52" s="319"/>
      <c r="C52" s="320"/>
      <c r="D52" s="58"/>
      <c r="E52" s="59"/>
      <c r="F52" s="59"/>
      <c r="G52" s="62"/>
      <c r="H52" s="63"/>
      <c r="I52" s="63"/>
      <c r="J52" s="43"/>
      <c r="K52" s="43"/>
      <c r="L52" s="43"/>
      <c r="M52" s="43"/>
      <c r="N52" s="43"/>
      <c r="O52" s="43"/>
      <c r="P52" s="61"/>
      <c r="Q52" s="315"/>
      <c r="R52" s="316"/>
      <c r="S52" s="316"/>
      <c r="T52" s="317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16"/>
      <c r="AF52" s="115"/>
      <c r="AG52" s="115"/>
      <c r="AH52" s="115"/>
      <c r="AI52" s="5"/>
      <c r="AJ52" s="112" t="s">
        <v>70</v>
      </c>
      <c r="AK52" s="111">
        <v>27</v>
      </c>
      <c r="AL52" s="111">
        <v>18</v>
      </c>
      <c r="AM52" s="111">
        <v>71</v>
      </c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ht="20.45" customHeight="1" thickBot="1" x14ac:dyDescent="0.35">
      <c r="A53" s="321"/>
      <c r="B53" s="322"/>
      <c r="C53" s="323"/>
      <c r="D53" s="64"/>
      <c r="E53" s="65"/>
      <c r="F53" s="65"/>
      <c r="G53" s="66"/>
      <c r="H53" s="67"/>
      <c r="I53" s="67"/>
      <c r="J53" s="68"/>
      <c r="K53" s="68"/>
      <c r="L53" s="68"/>
      <c r="M53" s="68"/>
      <c r="N53" s="68"/>
      <c r="O53" s="68"/>
      <c r="P53" s="69"/>
      <c r="Q53" s="324" t="s">
        <v>38</v>
      </c>
      <c r="R53" s="324"/>
      <c r="S53" s="324"/>
      <c r="T53" s="324"/>
      <c r="U53" s="5"/>
      <c r="V53" s="5"/>
      <c r="W53" s="5"/>
      <c r="X53" s="5"/>
      <c r="Y53" s="5"/>
      <c r="Z53" s="5"/>
      <c r="AA53" s="5"/>
      <c r="AB53" s="5"/>
      <c r="AC53" s="5"/>
      <c r="AD53" s="5"/>
      <c r="AE53" s="116"/>
      <c r="AF53" s="115"/>
      <c r="AG53" s="115"/>
      <c r="AH53" s="115"/>
      <c r="AI53" s="5"/>
      <c r="AJ53" s="112" t="s">
        <v>71</v>
      </c>
      <c r="AK53" s="111">
        <v>34</v>
      </c>
      <c r="AL53" s="111">
        <v>23</v>
      </c>
      <c r="AM53" s="111">
        <v>69</v>
      </c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ht="20.45" customHeight="1" x14ac:dyDescent="0.3">
      <c r="A54" s="70" t="s">
        <v>37</v>
      </c>
      <c r="B54" s="83" t="s">
        <v>40</v>
      </c>
      <c r="C54" s="71"/>
      <c r="D54" s="71"/>
      <c r="E54" s="71"/>
      <c r="F54" s="71"/>
      <c r="G54" s="44"/>
      <c r="H54" s="44"/>
      <c r="I54" s="44"/>
      <c r="J54" s="44"/>
      <c r="K54" s="44"/>
      <c r="L54" s="44"/>
      <c r="M54" s="18"/>
      <c r="N54" s="18"/>
      <c r="O54" s="18"/>
      <c r="P54" s="7"/>
      <c r="Q54" s="294"/>
      <c r="R54" s="295"/>
      <c r="S54" s="295"/>
      <c r="T54" s="29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116"/>
      <c r="AF54" s="115"/>
      <c r="AG54" s="115"/>
      <c r="AH54" s="115"/>
      <c r="AI54" s="5"/>
      <c r="AJ54" s="112" t="s">
        <v>72</v>
      </c>
      <c r="AK54" s="113">
        <v>50</v>
      </c>
      <c r="AL54" s="113">
        <v>33</v>
      </c>
      <c r="AM54" s="111">
        <v>136</v>
      </c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ht="20.45" customHeight="1" x14ac:dyDescent="0.3">
      <c r="A55" s="72" t="s">
        <v>24</v>
      </c>
      <c r="B55" s="71" t="s">
        <v>25</v>
      </c>
      <c r="C55" s="73"/>
      <c r="D55" s="73"/>
      <c r="E55" s="73"/>
      <c r="F55" s="73"/>
      <c r="G55" s="74"/>
      <c r="H55" s="74"/>
      <c r="I55" s="74"/>
      <c r="J55" s="74"/>
      <c r="K55" s="74"/>
      <c r="L55" s="74"/>
      <c r="M55" s="18"/>
      <c r="N55" s="18"/>
      <c r="O55" s="18"/>
      <c r="P55" s="20"/>
      <c r="Q55" s="297"/>
      <c r="R55" s="298"/>
      <c r="S55" s="298"/>
      <c r="T55" s="299"/>
      <c r="U55" s="5"/>
      <c r="V55" s="5"/>
      <c r="W55" s="5"/>
      <c r="X55" s="5"/>
      <c r="Y55" s="5"/>
      <c r="Z55" s="5"/>
      <c r="AA55" s="5"/>
      <c r="AB55" s="5"/>
      <c r="AC55" s="5"/>
      <c r="AD55" s="5"/>
      <c r="AE55" s="116"/>
      <c r="AF55" s="115"/>
      <c r="AG55" s="115"/>
      <c r="AH55" s="115"/>
      <c r="AI55" s="5"/>
      <c r="AJ55" s="112" t="s">
        <v>224</v>
      </c>
      <c r="AK55" s="111">
        <v>53</v>
      </c>
      <c r="AL55" s="111">
        <v>36</v>
      </c>
      <c r="AM55" s="113">
        <v>115</v>
      </c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ht="20.45" customHeight="1" thickBot="1" x14ac:dyDescent="0.35">
      <c r="A56" s="75" t="s">
        <v>26</v>
      </c>
      <c r="B56" s="76" t="s">
        <v>27</v>
      </c>
      <c r="C56" s="77"/>
      <c r="D56" s="77"/>
      <c r="E56" s="77"/>
      <c r="F56" s="77"/>
      <c r="G56" s="77"/>
      <c r="H56" s="77"/>
      <c r="I56" s="77"/>
      <c r="J56" s="18"/>
      <c r="K56" s="18"/>
      <c r="L56" s="18"/>
      <c r="M56" s="77"/>
      <c r="N56" s="18"/>
      <c r="O56" s="18"/>
      <c r="P56" s="50"/>
      <c r="Q56" s="300"/>
      <c r="R56" s="301"/>
      <c r="S56" s="301"/>
      <c r="T56" s="302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16"/>
      <c r="AF56" s="115"/>
      <c r="AG56" s="115"/>
      <c r="AH56" s="115"/>
      <c r="AI56" s="5"/>
      <c r="AJ56" s="112" t="s">
        <v>225</v>
      </c>
      <c r="AK56" s="113">
        <v>46</v>
      </c>
      <c r="AL56" s="113">
        <v>31</v>
      </c>
      <c r="AM56" s="113">
        <v>101</v>
      </c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ht="1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16"/>
      <c r="AF57" s="118"/>
      <c r="AG57" s="118"/>
      <c r="AH57" s="115"/>
      <c r="AI57" s="5"/>
      <c r="AJ57" s="112" t="s">
        <v>226</v>
      </c>
      <c r="AK57" s="111">
        <v>58</v>
      </c>
      <c r="AL57" s="111">
        <v>39</v>
      </c>
      <c r="AM57" s="113">
        <v>152</v>
      </c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ht="7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16"/>
      <c r="AF58" s="115"/>
      <c r="AG58" s="115"/>
      <c r="AH58" s="115"/>
      <c r="AI58" s="5"/>
      <c r="AJ58" s="112" t="s">
        <v>227</v>
      </c>
      <c r="AK58" s="113">
        <v>51</v>
      </c>
      <c r="AL58" s="113">
        <v>34</v>
      </c>
      <c r="AM58" s="113">
        <v>96</v>
      </c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5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16"/>
      <c r="AF59" s="115"/>
      <c r="AG59" s="115"/>
      <c r="AH59" s="118"/>
      <c r="AI59" s="5"/>
      <c r="AJ59" s="112" t="s">
        <v>228</v>
      </c>
      <c r="AK59" s="111">
        <v>44</v>
      </c>
      <c r="AL59" s="111">
        <v>29</v>
      </c>
      <c r="AM59" s="113">
        <v>115</v>
      </c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ht="18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16"/>
      <c r="AF60" s="118"/>
      <c r="AG60" s="118"/>
      <c r="AH60" s="118"/>
      <c r="AI60" s="5"/>
      <c r="AJ60" s="112" t="s">
        <v>73</v>
      </c>
      <c r="AK60" s="111">
        <v>62</v>
      </c>
      <c r="AL60" s="111">
        <v>41</v>
      </c>
      <c r="AM60" s="111">
        <v>278</v>
      </c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ht="18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16"/>
      <c r="AF61" s="115"/>
      <c r="AG61" s="115"/>
      <c r="AH61" s="118"/>
      <c r="AI61" s="5"/>
      <c r="AJ61" s="112" t="s">
        <v>74</v>
      </c>
      <c r="AK61" s="111">
        <v>30</v>
      </c>
      <c r="AL61" s="111">
        <v>20</v>
      </c>
      <c r="AM61" s="111">
        <v>125</v>
      </c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ht="18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16"/>
      <c r="AF62" s="118"/>
      <c r="AG62" s="118"/>
      <c r="AH62" s="118"/>
      <c r="AI62" s="5"/>
      <c r="AJ62" s="112" t="s">
        <v>75</v>
      </c>
      <c r="AK62" s="113">
        <v>35</v>
      </c>
      <c r="AL62" s="113">
        <v>24</v>
      </c>
      <c r="AM62" s="113">
        <v>88</v>
      </c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ht="18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16"/>
      <c r="AF63" s="115"/>
      <c r="AG63" s="115"/>
      <c r="AH63" s="118"/>
      <c r="AI63" s="5"/>
      <c r="AJ63" s="112" t="s">
        <v>76</v>
      </c>
      <c r="AK63" s="111">
        <v>46</v>
      </c>
      <c r="AL63" s="111">
        <v>31</v>
      </c>
      <c r="AM63" s="111">
        <v>174</v>
      </c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ht="18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16"/>
      <c r="AF64" s="115"/>
      <c r="AG64" s="115"/>
      <c r="AH64" s="115"/>
      <c r="AI64" s="5"/>
      <c r="AJ64" s="112" t="s">
        <v>77</v>
      </c>
      <c r="AK64" s="111">
        <v>51</v>
      </c>
      <c r="AL64" s="111">
        <v>34</v>
      </c>
      <c r="AM64" s="111">
        <v>121</v>
      </c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ht="5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16"/>
      <c r="AF65" s="115"/>
      <c r="AG65" s="115"/>
      <c r="AH65" s="115"/>
      <c r="AI65" s="5"/>
      <c r="AJ65" s="112" t="s">
        <v>229</v>
      </c>
      <c r="AK65" s="111">
        <v>46</v>
      </c>
      <c r="AL65" s="111">
        <v>31</v>
      </c>
      <c r="AM65" s="111">
        <v>132</v>
      </c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ht="5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16"/>
      <c r="AF66" s="118"/>
      <c r="AG66" s="118"/>
      <c r="AH66" s="118"/>
      <c r="AI66" s="5"/>
      <c r="AJ66" s="112" t="s">
        <v>230</v>
      </c>
      <c r="AK66" s="111">
        <v>36</v>
      </c>
      <c r="AL66" s="111">
        <v>24</v>
      </c>
      <c r="AM66" s="111">
        <v>89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ht="3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16"/>
      <c r="AF67" s="115"/>
      <c r="AG67" s="115"/>
      <c r="AH67" s="115"/>
      <c r="AI67" s="5"/>
      <c r="AJ67" s="112" t="s">
        <v>78</v>
      </c>
      <c r="AK67" s="111">
        <v>28</v>
      </c>
      <c r="AL67" s="111">
        <v>19</v>
      </c>
      <c r="AM67" s="111">
        <v>96</v>
      </c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ht="18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16"/>
      <c r="AF68" s="115"/>
      <c r="AG68" s="115"/>
      <c r="AH68" s="115"/>
      <c r="AI68" s="5"/>
      <c r="AJ68" s="112" t="s">
        <v>79</v>
      </c>
      <c r="AK68" s="113">
        <v>46</v>
      </c>
      <c r="AL68" s="113">
        <v>31</v>
      </c>
      <c r="AM68" s="113">
        <v>118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ht="3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16"/>
      <c r="AF69" s="115"/>
      <c r="AG69" s="115"/>
      <c r="AH69" s="115"/>
      <c r="AI69" s="5"/>
      <c r="AJ69" s="112" t="s">
        <v>80</v>
      </c>
      <c r="AK69" s="111">
        <v>24</v>
      </c>
      <c r="AL69" s="111">
        <v>16</v>
      </c>
      <c r="AM69" s="111">
        <v>86</v>
      </c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ht="18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16"/>
      <c r="AF70" s="115"/>
      <c r="AG70" s="115"/>
      <c r="AH70" s="115"/>
      <c r="AI70" s="5"/>
      <c r="AJ70" s="112" t="s">
        <v>81</v>
      </c>
      <c r="AK70" s="111">
        <v>41</v>
      </c>
      <c r="AL70" s="111">
        <v>28</v>
      </c>
      <c r="AM70" s="111">
        <v>81</v>
      </c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ht="18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16"/>
      <c r="AF71" s="115"/>
      <c r="AG71" s="115"/>
      <c r="AH71" s="115"/>
      <c r="AI71" s="5"/>
      <c r="AJ71" s="112" t="s">
        <v>82</v>
      </c>
      <c r="AK71" s="113">
        <v>58</v>
      </c>
      <c r="AL71" s="113">
        <v>39</v>
      </c>
      <c r="AM71" s="113">
        <v>130</v>
      </c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ht="3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116"/>
      <c r="AF72" s="115"/>
      <c r="AG72" s="115"/>
      <c r="AH72" s="115"/>
      <c r="AI72" s="5"/>
      <c r="AJ72" s="112" t="s">
        <v>83</v>
      </c>
      <c r="AK72" s="111">
        <v>48</v>
      </c>
      <c r="AL72" s="111">
        <v>32</v>
      </c>
      <c r="AM72" s="111">
        <v>101</v>
      </c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ht="3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116"/>
      <c r="AF73" s="118"/>
      <c r="AG73" s="118"/>
      <c r="AH73" s="118"/>
      <c r="AI73" s="5"/>
      <c r="AJ73" s="112" t="s">
        <v>231</v>
      </c>
      <c r="AK73" s="111">
        <v>34</v>
      </c>
      <c r="AL73" s="111">
        <v>23</v>
      </c>
      <c r="AM73" s="111">
        <v>87</v>
      </c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ht="3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116"/>
      <c r="AF74" s="115"/>
      <c r="AG74" s="115"/>
      <c r="AH74" s="115"/>
      <c r="AI74" s="5"/>
      <c r="AJ74" s="112" t="s">
        <v>232</v>
      </c>
      <c r="AK74" s="111">
        <v>41</v>
      </c>
      <c r="AL74" s="111">
        <v>28</v>
      </c>
      <c r="AM74" s="111">
        <v>117</v>
      </c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ht="3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116"/>
      <c r="AF75" s="115"/>
      <c r="AG75" s="115"/>
      <c r="AH75" s="115"/>
      <c r="AI75" s="5"/>
      <c r="AJ75" s="112" t="s">
        <v>233</v>
      </c>
      <c r="AK75" s="111">
        <v>32</v>
      </c>
      <c r="AL75" s="111">
        <v>21</v>
      </c>
      <c r="AM75" s="111">
        <v>125</v>
      </c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ht="54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116"/>
      <c r="AF76" s="118"/>
      <c r="AG76" s="118"/>
      <c r="AH76" s="118"/>
      <c r="AI76" s="5"/>
      <c r="AJ76" s="112" t="s">
        <v>234</v>
      </c>
      <c r="AK76" s="111">
        <v>50</v>
      </c>
      <c r="AL76" s="111">
        <v>33</v>
      </c>
      <c r="AM76" s="111">
        <v>144</v>
      </c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ht="54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116"/>
      <c r="AF77" s="115"/>
      <c r="AG77" s="115"/>
      <c r="AH77" s="115"/>
      <c r="AI77" s="5"/>
      <c r="AJ77" s="112" t="s">
        <v>235</v>
      </c>
      <c r="AK77" s="111">
        <v>36</v>
      </c>
      <c r="AL77" s="111">
        <v>24</v>
      </c>
      <c r="AM77" s="111">
        <v>145</v>
      </c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ht="3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16"/>
      <c r="AF78" s="115"/>
      <c r="AG78" s="115"/>
      <c r="AH78" s="115"/>
      <c r="AI78" s="5"/>
      <c r="AJ78" s="112" t="s">
        <v>84</v>
      </c>
      <c r="AK78" s="111">
        <v>38</v>
      </c>
      <c r="AL78" s="111">
        <v>25</v>
      </c>
      <c r="AM78" s="111">
        <v>130</v>
      </c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ht="18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116"/>
      <c r="AF79" s="115"/>
      <c r="AG79" s="115"/>
      <c r="AH79" s="115"/>
      <c r="AI79" s="5"/>
      <c r="AJ79" s="112" t="s">
        <v>196</v>
      </c>
      <c r="AK79" s="113">
        <v>33</v>
      </c>
      <c r="AL79" s="113">
        <v>22</v>
      </c>
      <c r="AM79" s="113">
        <v>196</v>
      </c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ht="18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116"/>
      <c r="AF80" s="115"/>
      <c r="AG80" s="115"/>
      <c r="AH80" s="115"/>
      <c r="AI80" s="5"/>
      <c r="AJ80" s="112" t="s">
        <v>85</v>
      </c>
      <c r="AK80" s="111">
        <v>44</v>
      </c>
      <c r="AL80" s="111">
        <v>29</v>
      </c>
      <c r="AM80" s="111">
        <v>92</v>
      </c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ht="18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16"/>
      <c r="AF81" s="115"/>
      <c r="AG81" s="115"/>
      <c r="AH81" s="115"/>
      <c r="AI81" s="5"/>
      <c r="AJ81" s="112" t="s">
        <v>86</v>
      </c>
      <c r="AK81" s="111">
        <v>47</v>
      </c>
      <c r="AL81" s="111">
        <v>32</v>
      </c>
      <c r="AM81" s="111">
        <v>108</v>
      </c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ht="18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116"/>
      <c r="AF82" s="115"/>
      <c r="AG82" s="115"/>
      <c r="AH82" s="115"/>
      <c r="AI82" s="5"/>
      <c r="AJ82" s="112" t="s">
        <v>87</v>
      </c>
      <c r="AK82" s="111">
        <v>56</v>
      </c>
      <c r="AL82" s="111">
        <v>37</v>
      </c>
      <c r="AM82" s="111">
        <v>191</v>
      </c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ht="3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116"/>
      <c r="AF83" s="115"/>
      <c r="AG83" s="115"/>
      <c r="AH83" s="115"/>
      <c r="AI83" s="5"/>
      <c r="AJ83" s="112" t="s">
        <v>236</v>
      </c>
      <c r="AK83" s="111">
        <v>39</v>
      </c>
      <c r="AL83" s="111">
        <v>26</v>
      </c>
      <c r="AM83" s="111">
        <v>156</v>
      </c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ht="3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116"/>
      <c r="AF84" s="115"/>
      <c r="AG84" s="115"/>
      <c r="AH84" s="115"/>
      <c r="AI84" s="5"/>
      <c r="AJ84" s="112" t="s">
        <v>237</v>
      </c>
      <c r="AK84" s="111">
        <v>52</v>
      </c>
      <c r="AL84" s="111">
        <v>35</v>
      </c>
      <c r="AM84" s="111">
        <v>160</v>
      </c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ht="5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AE85" s="116"/>
      <c r="AF85" s="118"/>
      <c r="AG85" s="118"/>
      <c r="AH85" s="118"/>
      <c r="AJ85" s="112" t="s">
        <v>238</v>
      </c>
      <c r="AK85" s="111">
        <v>34</v>
      </c>
      <c r="AL85" s="111">
        <v>23</v>
      </c>
      <c r="AM85" s="111">
        <v>126</v>
      </c>
    </row>
    <row r="86" spans="1:56" ht="18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AE86" s="116"/>
      <c r="AF86" s="115"/>
      <c r="AG86" s="115"/>
      <c r="AH86" s="115"/>
      <c r="AJ86" s="112" t="s">
        <v>88</v>
      </c>
      <c r="AK86" s="111">
        <v>54</v>
      </c>
      <c r="AL86" s="111">
        <v>36</v>
      </c>
      <c r="AM86" s="111">
        <v>135</v>
      </c>
    </row>
    <row r="87" spans="1:56" ht="18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AE87" s="116"/>
      <c r="AF87" s="115"/>
      <c r="AG87" s="115"/>
      <c r="AH87" s="115"/>
      <c r="AJ87" s="112" t="s">
        <v>197</v>
      </c>
      <c r="AK87" s="111"/>
      <c r="AL87" s="111"/>
      <c r="AM87" s="111"/>
    </row>
    <row r="88" spans="1:56" ht="3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AE88" s="116"/>
      <c r="AF88" s="115"/>
      <c r="AG88" s="115"/>
      <c r="AH88" s="115"/>
      <c r="AJ88" s="112" t="s">
        <v>239</v>
      </c>
      <c r="AK88" s="113">
        <v>66</v>
      </c>
      <c r="AL88" s="113">
        <v>44</v>
      </c>
      <c r="AM88" s="113">
        <v>233</v>
      </c>
    </row>
    <row r="89" spans="1:56" ht="5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AE89" s="116"/>
      <c r="AF89" s="115"/>
      <c r="AG89" s="115"/>
      <c r="AH89" s="115"/>
      <c r="AJ89" s="112" t="s">
        <v>240</v>
      </c>
      <c r="AK89" s="111">
        <v>51</v>
      </c>
      <c r="AL89" s="111">
        <v>34</v>
      </c>
      <c r="AM89" s="111">
        <v>156</v>
      </c>
    </row>
    <row r="90" spans="1:56" ht="18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AE90" s="116"/>
      <c r="AF90" s="115"/>
      <c r="AG90" s="115"/>
      <c r="AH90" s="115"/>
      <c r="AJ90" s="112" t="s">
        <v>89</v>
      </c>
      <c r="AK90" s="111">
        <v>24</v>
      </c>
      <c r="AL90" s="111">
        <v>16</v>
      </c>
      <c r="AM90" s="111">
        <v>95</v>
      </c>
    </row>
    <row r="91" spans="1:56" ht="3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AE91" s="116"/>
      <c r="AF91" s="115"/>
      <c r="AG91" s="115"/>
      <c r="AH91" s="115"/>
      <c r="AJ91" s="112" t="s">
        <v>90</v>
      </c>
      <c r="AK91" s="111">
        <v>46</v>
      </c>
      <c r="AL91" s="111">
        <v>31</v>
      </c>
      <c r="AM91" s="111">
        <v>126</v>
      </c>
    </row>
    <row r="92" spans="1:56" ht="3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AE92" s="116"/>
      <c r="AF92" s="115"/>
      <c r="AG92" s="115"/>
      <c r="AH92" s="115"/>
      <c r="AJ92" s="112" t="s">
        <v>91</v>
      </c>
      <c r="AK92" s="111">
        <v>39</v>
      </c>
      <c r="AL92" s="111">
        <v>26</v>
      </c>
      <c r="AM92" s="111">
        <v>94</v>
      </c>
    </row>
    <row r="93" spans="1:56" ht="18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AE93" s="116"/>
      <c r="AF93" s="115"/>
      <c r="AG93" s="115"/>
      <c r="AH93" s="115"/>
      <c r="AJ93" s="112" t="s">
        <v>92</v>
      </c>
      <c r="AK93" s="111">
        <v>50</v>
      </c>
      <c r="AL93" s="111">
        <v>33</v>
      </c>
      <c r="AM93" s="111">
        <v>180</v>
      </c>
    </row>
    <row r="94" spans="1:56" ht="3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AE94" s="116"/>
      <c r="AF94" s="115"/>
      <c r="AG94" s="115"/>
      <c r="AH94" s="115"/>
      <c r="AJ94" s="112" t="s">
        <v>241</v>
      </c>
      <c r="AK94" s="113">
        <v>47</v>
      </c>
      <c r="AL94" s="113">
        <v>32</v>
      </c>
      <c r="AM94" s="113">
        <v>142</v>
      </c>
    </row>
    <row r="95" spans="1:56" ht="3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AE95" s="116"/>
      <c r="AF95" s="118"/>
      <c r="AG95" s="118"/>
      <c r="AH95" s="118"/>
      <c r="AJ95" s="112" t="s">
        <v>242</v>
      </c>
      <c r="AK95" s="113">
        <v>51</v>
      </c>
      <c r="AL95" s="113">
        <v>34</v>
      </c>
      <c r="AM95" s="113">
        <v>161</v>
      </c>
    </row>
    <row r="96" spans="1:56" ht="5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AE96" s="116"/>
      <c r="AF96" s="115"/>
      <c r="AG96" s="115"/>
      <c r="AH96" s="115"/>
      <c r="AJ96" s="112" t="s">
        <v>243</v>
      </c>
      <c r="AK96" s="113">
        <v>50</v>
      </c>
      <c r="AL96" s="113">
        <v>33</v>
      </c>
      <c r="AM96" s="113">
        <v>140</v>
      </c>
    </row>
    <row r="97" spans="1:39" ht="5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AE97" s="116"/>
      <c r="AF97" s="115"/>
      <c r="AG97" s="115"/>
      <c r="AH97" s="115"/>
      <c r="AJ97" s="112" t="s">
        <v>244</v>
      </c>
      <c r="AK97" s="113">
        <v>47</v>
      </c>
      <c r="AL97" s="113">
        <v>32</v>
      </c>
      <c r="AM97" s="113">
        <v>134</v>
      </c>
    </row>
    <row r="98" spans="1:39" ht="3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AE98" s="116"/>
      <c r="AF98" s="115"/>
      <c r="AG98" s="115"/>
      <c r="AH98" s="115"/>
      <c r="AJ98" s="112" t="s">
        <v>93</v>
      </c>
      <c r="AK98" s="111">
        <v>30</v>
      </c>
      <c r="AL98" s="111">
        <v>20</v>
      </c>
      <c r="AM98" s="111">
        <v>105</v>
      </c>
    </row>
    <row r="99" spans="1:39" ht="3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AE99" s="116"/>
      <c r="AF99" s="115"/>
      <c r="AG99" s="115"/>
      <c r="AH99" s="115"/>
      <c r="AJ99" s="112" t="s">
        <v>94</v>
      </c>
      <c r="AK99" s="111">
        <v>39</v>
      </c>
      <c r="AL99" s="111">
        <v>26</v>
      </c>
      <c r="AM99" s="111">
        <v>109</v>
      </c>
    </row>
    <row r="100" spans="1:39" ht="18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AE100" s="116"/>
      <c r="AF100" s="115"/>
      <c r="AG100" s="115"/>
      <c r="AH100" s="115"/>
      <c r="AJ100" s="112" t="s">
        <v>95</v>
      </c>
      <c r="AK100" s="111">
        <v>56</v>
      </c>
      <c r="AL100" s="111">
        <v>37</v>
      </c>
      <c r="AM100" s="111">
        <v>170</v>
      </c>
    </row>
    <row r="101" spans="1:39" ht="18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AE101" s="116"/>
      <c r="AF101" s="115"/>
      <c r="AG101" s="115"/>
      <c r="AH101" s="115"/>
      <c r="AJ101" s="112" t="s">
        <v>96</v>
      </c>
      <c r="AK101" s="111">
        <v>42</v>
      </c>
      <c r="AL101" s="111">
        <v>28</v>
      </c>
      <c r="AM101" s="111">
        <v>223</v>
      </c>
    </row>
    <row r="102" spans="1:39" ht="3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AE102" s="116"/>
      <c r="AF102" s="118"/>
      <c r="AG102" s="118"/>
      <c r="AH102" s="118"/>
      <c r="AJ102" s="112" t="s">
        <v>97</v>
      </c>
      <c r="AK102" s="111">
        <v>29</v>
      </c>
      <c r="AL102" s="111">
        <v>20</v>
      </c>
      <c r="AM102" s="111">
        <v>91</v>
      </c>
    </row>
    <row r="103" spans="1:39" ht="3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AE103" s="116"/>
      <c r="AF103" s="118"/>
      <c r="AG103" s="118"/>
      <c r="AH103" s="118"/>
      <c r="AJ103" s="112" t="s">
        <v>98</v>
      </c>
      <c r="AK103" s="111">
        <v>41</v>
      </c>
      <c r="AL103" s="111">
        <v>28</v>
      </c>
      <c r="AM103" s="111">
        <v>126</v>
      </c>
    </row>
    <row r="104" spans="1:39" ht="3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AE104" s="116"/>
      <c r="AF104" s="118"/>
      <c r="AG104" s="118"/>
      <c r="AH104" s="118"/>
      <c r="AJ104" s="112" t="s">
        <v>99</v>
      </c>
      <c r="AK104" s="111">
        <v>50</v>
      </c>
      <c r="AL104" s="111">
        <v>33</v>
      </c>
      <c r="AM104" s="111">
        <v>200</v>
      </c>
    </row>
    <row r="105" spans="1:39" ht="72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AE105" s="116"/>
      <c r="AF105" s="118"/>
      <c r="AG105" s="118"/>
      <c r="AH105" s="118"/>
      <c r="AJ105" s="112" t="s">
        <v>198</v>
      </c>
      <c r="AK105" s="111">
        <v>68</v>
      </c>
      <c r="AL105" s="111">
        <v>45</v>
      </c>
      <c r="AM105" s="111">
        <v>171</v>
      </c>
    </row>
    <row r="106" spans="1:39" ht="90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AE106" s="116"/>
      <c r="AF106" s="115"/>
      <c r="AG106" s="115"/>
      <c r="AH106" s="115"/>
      <c r="AJ106" s="112" t="s">
        <v>199</v>
      </c>
      <c r="AK106" s="111">
        <v>39</v>
      </c>
      <c r="AL106" s="111">
        <v>26</v>
      </c>
      <c r="AM106" s="111">
        <v>132</v>
      </c>
    </row>
    <row r="107" spans="1:39" ht="3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AE107" s="116"/>
      <c r="AF107" s="115"/>
      <c r="AG107" s="115"/>
      <c r="AH107" s="115"/>
      <c r="AJ107" s="112" t="s">
        <v>200</v>
      </c>
      <c r="AK107" s="111">
        <v>58</v>
      </c>
      <c r="AL107" s="111">
        <v>39</v>
      </c>
      <c r="AM107" s="111">
        <v>112</v>
      </c>
    </row>
    <row r="108" spans="1:39" ht="18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AE108" s="116"/>
      <c r="AF108" s="115"/>
      <c r="AG108" s="115"/>
      <c r="AH108" s="115"/>
      <c r="AJ108" s="112" t="s">
        <v>100</v>
      </c>
      <c r="AK108" s="111">
        <v>23</v>
      </c>
      <c r="AL108" s="111">
        <v>16</v>
      </c>
      <c r="AM108" s="111">
        <v>57</v>
      </c>
    </row>
    <row r="109" spans="1:39" ht="18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AE109" s="116"/>
      <c r="AF109" s="115"/>
      <c r="AG109" s="115"/>
      <c r="AH109" s="115"/>
      <c r="AJ109" s="112" t="s">
        <v>101</v>
      </c>
      <c r="AK109" s="111">
        <v>28</v>
      </c>
      <c r="AL109" s="111">
        <v>19</v>
      </c>
      <c r="AM109" s="111">
        <v>75</v>
      </c>
    </row>
    <row r="110" spans="1:39" ht="18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AE110" s="116"/>
      <c r="AF110" s="115"/>
      <c r="AG110" s="115"/>
      <c r="AH110" s="115"/>
      <c r="AJ110" s="112" t="s">
        <v>102</v>
      </c>
      <c r="AK110" s="113">
        <v>46</v>
      </c>
      <c r="AL110" s="113">
        <v>31</v>
      </c>
      <c r="AM110" s="113">
        <v>228</v>
      </c>
    </row>
    <row r="111" spans="1:39" ht="18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AE111" s="116"/>
      <c r="AF111" s="115"/>
      <c r="AG111" s="115"/>
      <c r="AH111" s="115"/>
      <c r="AJ111" s="112" t="s">
        <v>103</v>
      </c>
      <c r="AK111" s="111">
        <v>42</v>
      </c>
      <c r="AL111" s="111">
        <v>28</v>
      </c>
      <c r="AM111" s="111">
        <v>185</v>
      </c>
    </row>
    <row r="112" spans="1:39" ht="18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AE112" s="116"/>
      <c r="AF112" s="115"/>
      <c r="AG112" s="115"/>
      <c r="AH112" s="115"/>
      <c r="AJ112" s="112" t="s">
        <v>104</v>
      </c>
      <c r="AK112" s="111">
        <v>33</v>
      </c>
      <c r="AL112" s="111">
        <v>22</v>
      </c>
      <c r="AM112" s="113">
        <v>96</v>
      </c>
    </row>
    <row r="113" spans="1:39" ht="18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AE113" s="116"/>
      <c r="AF113" s="115"/>
      <c r="AG113" s="115"/>
      <c r="AH113" s="115"/>
      <c r="AJ113" s="112" t="s">
        <v>105</v>
      </c>
      <c r="AK113" s="111">
        <v>24</v>
      </c>
      <c r="AL113" s="111">
        <v>16</v>
      </c>
      <c r="AM113" s="111">
        <v>103</v>
      </c>
    </row>
    <row r="114" spans="1:39" ht="18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AE114" s="116"/>
      <c r="AF114" s="115"/>
      <c r="AG114" s="115"/>
      <c r="AH114" s="115"/>
      <c r="AJ114" s="112" t="s">
        <v>106</v>
      </c>
      <c r="AK114" s="111">
        <v>30</v>
      </c>
      <c r="AL114" s="111">
        <v>20</v>
      </c>
      <c r="AM114" s="111">
        <v>80</v>
      </c>
    </row>
    <row r="115" spans="1:39" ht="18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AE115" s="116"/>
      <c r="AF115" s="115"/>
      <c r="AG115" s="115"/>
      <c r="AH115" s="115"/>
      <c r="AJ115" s="112" t="s">
        <v>107</v>
      </c>
      <c r="AK115" s="111">
        <v>44</v>
      </c>
      <c r="AL115" s="111">
        <v>29</v>
      </c>
      <c r="AM115" s="111">
        <v>120</v>
      </c>
    </row>
    <row r="116" spans="1:39" ht="18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AE116" s="116"/>
      <c r="AF116" s="115"/>
      <c r="AG116" s="115"/>
      <c r="AH116" s="115"/>
      <c r="AJ116" s="112" t="s">
        <v>108</v>
      </c>
      <c r="AK116" s="111">
        <v>45</v>
      </c>
      <c r="AL116" s="111">
        <v>30</v>
      </c>
      <c r="AM116" s="111">
        <v>100</v>
      </c>
    </row>
    <row r="117" spans="1:39" ht="3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AE117" s="116"/>
      <c r="AF117" s="115"/>
      <c r="AG117" s="115"/>
      <c r="AH117" s="115"/>
      <c r="AJ117" s="112" t="s">
        <v>109</v>
      </c>
      <c r="AK117" s="111">
        <v>53</v>
      </c>
      <c r="AL117" s="111">
        <v>36</v>
      </c>
      <c r="AM117" s="111">
        <v>180</v>
      </c>
    </row>
    <row r="118" spans="1:39" ht="18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AE118" s="116"/>
      <c r="AF118" s="118"/>
      <c r="AG118" s="118"/>
      <c r="AH118" s="118"/>
      <c r="AJ118" s="112" t="s">
        <v>110</v>
      </c>
      <c r="AK118" s="111">
        <v>24</v>
      </c>
      <c r="AL118" s="111">
        <v>16</v>
      </c>
      <c r="AM118" s="111">
        <v>68</v>
      </c>
    </row>
    <row r="119" spans="1:39" ht="3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AE119" s="116"/>
      <c r="AF119" s="115"/>
      <c r="AG119" s="115"/>
      <c r="AH119" s="115"/>
      <c r="AJ119" s="112" t="s">
        <v>111</v>
      </c>
      <c r="AK119" s="111">
        <v>47</v>
      </c>
      <c r="AL119" s="111">
        <v>32</v>
      </c>
      <c r="AM119" s="113">
        <v>130</v>
      </c>
    </row>
    <row r="120" spans="1:39" ht="3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AE120" s="116"/>
      <c r="AF120" s="115"/>
      <c r="AG120" s="115"/>
      <c r="AH120" s="118"/>
      <c r="AJ120" s="112" t="s">
        <v>112</v>
      </c>
      <c r="AK120" s="113">
        <v>34</v>
      </c>
      <c r="AL120" s="113">
        <v>23</v>
      </c>
      <c r="AM120" s="113">
        <v>87</v>
      </c>
    </row>
    <row r="121" spans="1:39" ht="18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AE121" s="116"/>
      <c r="AF121" s="115"/>
      <c r="AG121" s="115"/>
      <c r="AH121" s="115"/>
      <c r="AJ121" s="112" t="s">
        <v>113</v>
      </c>
      <c r="AK121" s="111">
        <v>47</v>
      </c>
      <c r="AL121" s="111">
        <v>32</v>
      </c>
      <c r="AM121" s="111">
        <v>123</v>
      </c>
    </row>
    <row r="122" spans="1:39" ht="18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AE122" s="116"/>
      <c r="AF122" s="115"/>
      <c r="AG122" s="115"/>
      <c r="AH122" s="115"/>
      <c r="AJ122" s="112" t="s">
        <v>114</v>
      </c>
      <c r="AK122" s="111">
        <v>34</v>
      </c>
      <c r="AL122" s="111">
        <v>23</v>
      </c>
      <c r="AM122" s="111">
        <v>88</v>
      </c>
    </row>
    <row r="123" spans="1:39" ht="3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AE123" s="116"/>
      <c r="AF123" s="115"/>
      <c r="AG123" s="115"/>
      <c r="AH123" s="115"/>
      <c r="AJ123" s="112" t="s">
        <v>115</v>
      </c>
      <c r="AK123" s="113">
        <v>52</v>
      </c>
      <c r="AL123" s="113">
        <v>35</v>
      </c>
      <c r="AM123" s="113">
        <v>170</v>
      </c>
    </row>
    <row r="124" spans="1:39" ht="18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AE124" s="116"/>
      <c r="AF124" s="115"/>
      <c r="AG124" s="115"/>
      <c r="AH124" s="115"/>
      <c r="AJ124" s="112" t="s">
        <v>116</v>
      </c>
      <c r="AK124" s="111">
        <v>41</v>
      </c>
      <c r="AL124" s="111">
        <v>28</v>
      </c>
      <c r="AM124" s="111">
        <v>122</v>
      </c>
    </row>
    <row r="125" spans="1:39" ht="18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AE125" s="116"/>
      <c r="AF125" s="115"/>
      <c r="AG125" s="115"/>
      <c r="AH125" s="115"/>
      <c r="AJ125" s="112" t="s">
        <v>117</v>
      </c>
      <c r="AK125" s="111">
        <v>45</v>
      </c>
      <c r="AL125" s="111">
        <v>30</v>
      </c>
      <c r="AM125" s="111">
        <v>112</v>
      </c>
    </row>
    <row r="126" spans="1:39" ht="18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AE126" s="116"/>
      <c r="AF126" s="115"/>
      <c r="AG126" s="115"/>
      <c r="AH126" s="115"/>
      <c r="AJ126" s="112" t="s">
        <v>118</v>
      </c>
      <c r="AK126" s="111">
        <v>42</v>
      </c>
      <c r="AL126" s="111">
        <v>28</v>
      </c>
      <c r="AM126" s="111">
        <v>129</v>
      </c>
    </row>
    <row r="127" spans="1:39" ht="3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AE127" s="116"/>
      <c r="AF127" s="115"/>
      <c r="AG127" s="115"/>
      <c r="AH127" s="118"/>
      <c r="AJ127" s="112" t="s">
        <v>201</v>
      </c>
      <c r="AK127" s="111">
        <v>63</v>
      </c>
      <c r="AL127" s="111">
        <v>42</v>
      </c>
      <c r="AM127" s="111">
        <v>70</v>
      </c>
    </row>
    <row r="128" spans="1:39" ht="3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AE128" s="116"/>
      <c r="AF128" s="118"/>
      <c r="AG128" s="118"/>
      <c r="AH128" s="118"/>
      <c r="AJ128" s="112" t="s">
        <v>119</v>
      </c>
      <c r="AK128" s="111">
        <v>39</v>
      </c>
      <c r="AL128" s="111">
        <v>26</v>
      </c>
      <c r="AM128" s="111">
        <v>105</v>
      </c>
    </row>
    <row r="129" spans="1:39" ht="18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AE129" s="116"/>
      <c r="AF129" s="115"/>
      <c r="AG129" s="115"/>
      <c r="AH129" s="115"/>
      <c r="AJ129" s="112" t="s">
        <v>120</v>
      </c>
      <c r="AK129" s="113">
        <v>54</v>
      </c>
      <c r="AL129" s="113">
        <v>36</v>
      </c>
      <c r="AM129" s="113">
        <v>220</v>
      </c>
    </row>
    <row r="130" spans="1:39" ht="3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AE130" s="116"/>
      <c r="AF130" s="115"/>
      <c r="AG130" s="115"/>
      <c r="AH130" s="115"/>
      <c r="AJ130" s="112" t="s">
        <v>121</v>
      </c>
      <c r="AK130" s="113">
        <v>29</v>
      </c>
      <c r="AL130" s="113">
        <v>20</v>
      </c>
      <c r="AM130" s="111">
        <v>95</v>
      </c>
    </row>
    <row r="131" spans="1:39" ht="18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AE131" s="116"/>
      <c r="AF131" s="118"/>
      <c r="AG131" s="118"/>
      <c r="AH131" s="118"/>
      <c r="AJ131" s="112" t="s">
        <v>122</v>
      </c>
      <c r="AK131" s="111">
        <v>41</v>
      </c>
      <c r="AL131" s="111">
        <v>28</v>
      </c>
      <c r="AM131" s="111">
        <v>141</v>
      </c>
    </row>
    <row r="132" spans="1:39" ht="3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AE132" s="116"/>
      <c r="AF132" s="115"/>
      <c r="AG132" s="115"/>
      <c r="AH132" s="115"/>
      <c r="AJ132" s="112" t="s">
        <v>123</v>
      </c>
      <c r="AK132" s="111">
        <v>56</v>
      </c>
      <c r="AL132" s="111">
        <v>37</v>
      </c>
      <c r="AM132" s="111">
        <v>74</v>
      </c>
    </row>
    <row r="133" spans="1:39" ht="3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AE133" s="116"/>
      <c r="AF133" s="115"/>
      <c r="AG133" s="115"/>
      <c r="AH133" s="115"/>
      <c r="AJ133" s="112" t="s">
        <v>124</v>
      </c>
      <c r="AK133" s="111">
        <v>24</v>
      </c>
      <c r="AL133" s="111">
        <v>16</v>
      </c>
      <c r="AM133" s="111">
        <v>88</v>
      </c>
    </row>
    <row r="134" spans="1:39" ht="18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AE134" s="116"/>
      <c r="AF134" s="115"/>
      <c r="AG134" s="115"/>
      <c r="AH134" s="115"/>
      <c r="AJ134" s="112" t="s">
        <v>125</v>
      </c>
      <c r="AK134" s="111">
        <v>42</v>
      </c>
      <c r="AL134" s="111">
        <v>28</v>
      </c>
      <c r="AM134" s="111">
        <v>180</v>
      </c>
    </row>
    <row r="135" spans="1:39" ht="18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AE135" s="116"/>
      <c r="AF135" s="115"/>
      <c r="AG135" s="115"/>
      <c r="AH135" s="115"/>
      <c r="AJ135" s="112" t="s">
        <v>126</v>
      </c>
      <c r="AK135" s="113">
        <v>27</v>
      </c>
      <c r="AL135" s="113">
        <v>18</v>
      </c>
      <c r="AM135" s="113">
        <v>92</v>
      </c>
    </row>
    <row r="136" spans="1:39" ht="3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AE136" s="116"/>
      <c r="AF136" s="115"/>
      <c r="AG136" s="115"/>
      <c r="AH136" s="115"/>
      <c r="AJ136" s="112" t="s">
        <v>127</v>
      </c>
      <c r="AK136" s="111">
        <v>29</v>
      </c>
      <c r="AL136" s="111">
        <v>20</v>
      </c>
      <c r="AM136" s="111">
        <v>94</v>
      </c>
    </row>
    <row r="137" spans="1:39" ht="3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AE137" s="116"/>
      <c r="AF137" s="118"/>
      <c r="AG137" s="118"/>
      <c r="AH137" s="118"/>
      <c r="AJ137" s="112" t="s">
        <v>128</v>
      </c>
      <c r="AK137" s="111">
        <v>42</v>
      </c>
      <c r="AL137" s="111">
        <v>28</v>
      </c>
      <c r="AM137" s="111">
        <v>147</v>
      </c>
    </row>
    <row r="138" spans="1:39" ht="18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AE138" s="116"/>
      <c r="AF138" s="118"/>
      <c r="AG138" s="118"/>
      <c r="AH138" s="115"/>
      <c r="AJ138" s="112" t="s">
        <v>202</v>
      </c>
      <c r="AK138" s="111">
        <v>35</v>
      </c>
      <c r="AL138" s="111">
        <v>24</v>
      </c>
      <c r="AM138" s="111">
        <v>155</v>
      </c>
    </row>
    <row r="139" spans="1:39" ht="18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AE139" s="116"/>
      <c r="AF139" s="115"/>
      <c r="AG139" s="115"/>
      <c r="AH139" s="115"/>
      <c r="AJ139" s="112" t="s">
        <v>129</v>
      </c>
      <c r="AK139" s="111">
        <v>23</v>
      </c>
      <c r="AL139" s="111">
        <v>16</v>
      </c>
      <c r="AM139" s="111">
        <v>77</v>
      </c>
    </row>
    <row r="140" spans="1:39" ht="18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AE140" s="116"/>
      <c r="AF140" s="115"/>
      <c r="AG140" s="115"/>
      <c r="AH140" s="115"/>
      <c r="AJ140" s="112" t="s">
        <v>130</v>
      </c>
      <c r="AK140" s="111">
        <v>28</v>
      </c>
      <c r="AL140" s="111">
        <v>19</v>
      </c>
      <c r="AM140" s="111">
        <v>86</v>
      </c>
    </row>
    <row r="141" spans="1:39" ht="3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AE141" s="116"/>
      <c r="AF141" s="115"/>
      <c r="AG141" s="115"/>
      <c r="AH141" s="115"/>
      <c r="AJ141" s="112" t="s">
        <v>131</v>
      </c>
      <c r="AK141" s="113">
        <v>56</v>
      </c>
      <c r="AL141" s="113">
        <v>37</v>
      </c>
      <c r="AM141" s="113">
        <v>153</v>
      </c>
    </row>
    <row r="142" spans="1:39" ht="3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AE142" s="116"/>
      <c r="AF142" s="115"/>
      <c r="AG142" s="115"/>
      <c r="AH142" s="115"/>
      <c r="AJ142" s="112" t="s">
        <v>132</v>
      </c>
      <c r="AK142" s="111">
        <v>36</v>
      </c>
      <c r="AL142" s="111">
        <v>24</v>
      </c>
      <c r="AM142" s="111">
        <v>81</v>
      </c>
    </row>
    <row r="143" spans="1:39" ht="3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AE143" s="116"/>
      <c r="AF143" s="118"/>
      <c r="AG143" s="118"/>
      <c r="AH143" s="118"/>
      <c r="AJ143" s="112" t="s">
        <v>203</v>
      </c>
      <c r="AK143" s="111">
        <v>46</v>
      </c>
      <c r="AL143" s="111">
        <v>31</v>
      </c>
      <c r="AM143" s="111">
        <v>119</v>
      </c>
    </row>
    <row r="144" spans="1:39" ht="18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AE144" s="116"/>
      <c r="AF144" s="115"/>
      <c r="AG144" s="115"/>
      <c r="AH144" s="115"/>
      <c r="AJ144" s="112" t="s">
        <v>133</v>
      </c>
      <c r="AK144" s="113">
        <v>41</v>
      </c>
      <c r="AL144" s="113">
        <v>28</v>
      </c>
      <c r="AM144" s="113">
        <v>89</v>
      </c>
    </row>
    <row r="145" spans="1:39" ht="18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AE145" s="116"/>
      <c r="AF145" s="115"/>
      <c r="AG145" s="115"/>
      <c r="AH145" s="115"/>
      <c r="AJ145" s="112" t="s">
        <v>134</v>
      </c>
      <c r="AK145" s="111">
        <v>63</v>
      </c>
      <c r="AL145" s="111">
        <v>42</v>
      </c>
      <c r="AM145" s="111">
        <v>255</v>
      </c>
    </row>
    <row r="146" spans="1:39" ht="3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AE146" s="116"/>
      <c r="AF146" s="115"/>
      <c r="AG146" s="115"/>
      <c r="AH146" s="115"/>
      <c r="AJ146" s="112" t="s">
        <v>135</v>
      </c>
      <c r="AK146" s="113">
        <v>80</v>
      </c>
      <c r="AL146" s="113">
        <v>53</v>
      </c>
      <c r="AM146" s="111">
        <v>182</v>
      </c>
    </row>
    <row r="147" spans="1:39" ht="3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AE147" s="116"/>
      <c r="AF147" s="115"/>
      <c r="AG147" s="115"/>
      <c r="AH147" s="115"/>
      <c r="AJ147" s="112" t="s">
        <v>187</v>
      </c>
      <c r="AK147" s="111">
        <v>36</v>
      </c>
      <c r="AL147" s="111">
        <v>24</v>
      </c>
      <c r="AM147" s="111">
        <v>104</v>
      </c>
    </row>
    <row r="148" spans="1:39" ht="18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AE148" s="116"/>
      <c r="AF148" s="115"/>
      <c r="AG148" s="115"/>
      <c r="AH148" s="115"/>
      <c r="AJ148" s="112" t="s">
        <v>136</v>
      </c>
      <c r="AK148" s="111">
        <v>60</v>
      </c>
      <c r="AL148" s="111">
        <v>40</v>
      </c>
      <c r="AM148" s="111">
        <v>200</v>
      </c>
    </row>
    <row r="149" spans="1:39" ht="72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AE149" s="116"/>
      <c r="AF149" s="118"/>
      <c r="AG149" s="118"/>
      <c r="AH149" s="118"/>
      <c r="AJ149" s="112" t="s">
        <v>245</v>
      </c>
      <c r="AK149" s="111">
        <v>30</v>
      </c>
      <c r="AL149" s="111">
        <v>20</v>
      </c>
      <c r="AM149" s="111">
        <v>165</v>
      </c>
    </row>
    <row r="150" spans="1:39" ht="5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AE150" s="116"/>
      <c r="AF150" s="115"/>
      <c r="AG150" s="115"/>
      <c r="AH150" s="115"/>
      <c r="AJ150" s="112" t="s">
        <v>246</v>
      </c>
      <c r="AK150" s="111">
        <v>27</v>
      </c>
      <c r="AL150" s="111">
        <v>18</v>
      </c>
      <c r="AM150" s="111">
        <v>68</v>
      </c>
    </row>
    <row r="151" spans="1:39" ht="18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AE151" s="116"/>
      <c r="AF151" s="115"/>
      <c r="AG151" s="115"/>
      <c r="AH151" s="115"/>
      <c r="AJ151" s="112" t="s">
        <v>137</v>
      </c>
      <c r="AK151" s="111">
        <v>51</v>
      </c>
      <c r="AL151" s="111">
        <v>34</v>
      </c>
      <c r="AM151" s="111">
        <v>166</v>
      </c>
    </row>
    <row r="152" spans="1:39" ht="18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AE152" s="116"/>
      <c r="AF152" s="118"/>
      <c r="AG152" s="118"/>
      <c r="AH152" s="118"/>
      <c r="AJ152" s="112" t="s">
        <v>138</v>
      </c>
      <c r="AK152" s="111">
        <v>39</v>
      </c>
      <c r="AL152" s="111">
        <v>26</v>
      </c>
      <c r="AM152" s="111">
        <v>111</v>
      </c>
    </row>
    <row r="153" spans="1:39" ht="5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AE153" s="116"/>
      <c r="AF153" s="115"/>
      <c r="AG153" s="115"/>
      <c r="AH153" s="115"/>
      <c r="AJ153" s="112" t="s">
        <v>139</v>
      </c>
      <c r="AK153" s="111">
        <v>60</v>
      </c>
      <c r="AL153" s="111">
        <v>40</v>
      </c>
      <c r="AM153" s="111">
        <v>234</v>
      </c>
    </row>
    <row r="154" spans="1:39" ht="18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AE154" s="116"/>
      <c r="AF154" s="118"/>
      <c r="AG154" s="118"/>
      <c r="AH154" s="115"/>
      <c r="AJ154" s="112" t="s">
        <v>140</v>
      </c>
      <c r="AK154" s="113">
        <v>38</v>
      </c>
      <c r="AL154" s="113">
        <v>25</v>
      </c>
      <c r="AM154" s="113">
        <v>108</v>
      </c>
    </row>
    <row r="155" spans="1:39" ht="18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AE155" s="116"/>
      <c r="AF155" s="115"/>
      <c r="AG155" s="115"/>
      <c r="AH155" s="115"/>
      <c r="AJ155" s="112" t="s">
        <v>141</v>
      </c>
      <c r="AK155" s="111">
        <v>30</v>
      </c>
      <c r="AL155" s="111">
        <v>20</v>
      </c>
      <c r="AM155" s="111">
        <v>93</v>
      </c>
    </row>
    <row r="156" spans="1:39" ht="3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AE156" s="116"/>
      <c r="AF156" s="115"/>
      <c r="AG156" s="115"/>
      <c r="AH156" s="115"/>
      <c r="AJ156" s="112" t="s">
        <v>142</v>
      </c>
      <c r="AK156" s="111">
        <v>30</v>
      </c>
      <c r="AL156" s="111">
        <v>20</v>
      </c>
      <c r="AM156" s="111">
        <v>107</v>
      </c>
    </row>
    <row r="157" spans="1:39" ht="3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AE157" s="116"/>
      <c r="AF157" s="115"/>
      <c r="AG157" s="115"/>
      <c r="AH157" s="115"/>
      <c r="AJ157" s="112" t="s">
        <v>247</v>
      </c>
      <c r="AK157" s="111">
        <v>33</v>
      </c>
      <c r="AL157" s="111">
        <v>22</v>
      </c>
      <c r="AM157" s="111">
        <v>92</v>
      </c>
    </row>
    <row r="158" spans="1:39" ht="3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AE158" s="116"/>
      <c r="AF158" s="115"/>
      <c r="AG158" s="115"/>
      <c r="AH158" s="115"/>
      <c r="AJ158" s="112" t="s">
        <v>248</v>
      </c>
      <c r="AK158" s="111">
        <v>29</v>
      </c>
      <c r="AL158" s="111">
        <v>20</v>
      </c>
      <c r="AM158" s="111">
        <v>77</v>
      </c>
    </row>
    <row r="159" spans="1:39" ht="3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AE159" s="116"/>
      <c r="AF159" s="115"/>
      <c r="AG159" s="115"/>
      <c r="AH159" s="115"/>
      <c r="AJ159" s="112" t="s">
        <v>249</v>
      </c>
      <c r="AK159" s="111">
        <v>28</v>
      </c>
      <c r="AL159" s="111">
        <v>19</v>
      </c>
      <c r="AM159" s="111">
        <v>88</v>
      </c>
    </row>
    <row r="160" spans="1:39" ht="5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AE160" s="116"/>
      <c r="AF160" s="115"/>
      <c r="AG160" s="115"/>
      <c r="AH160" s="115"/>
      <c r="AJ160" s="112" t="s">
        <v>250</v>
      </c>
      <c r="AK160" s="111">
        <v>30</v>
      </c>
      <c r="AL160" s="111">
        <v>20</v>
      </c>
      <c r="AM160" s="111">
        <v>105</v>
      </c>
    </row>
    <row r="161" spans="1:39" ht="5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AE161" s="116"/>
      <c r="AF161" s="115"/>
      <c r="AG161" s="115"/>
      <c r="AH161" s="115"/>
      <c r="AJ161" s="112" t="s">
        <v>251</v>
      </c>
      <c r="AK161" s="111">
        <v>27</v>
      </c>
      <c r="AL161" s="111">
        <v>18</v>
      </c>
      <c r="AM161" s="111">
        <v>50</v>
      </c>
    </row>
    <row r="162" spans="1:39" ht="18" x14ac:dyDescent="0.2">
      <c r="AE162" s="116"/>
      <c r="AF162" s="115"/>
      <c r="AG162" s="115"/>
      <c r="AH162" s="115"/>
      <c r="AJ162" s="112" t="s">
        <v>143</v>
      </c>
      <c r="AK162" s="111">
        <v>36</v>
      </c>
      <c r="AL162" s="111">
        <v>24</v>
      </c>
      <c r="AM162" s="113">
        <v>102</v>
      </c>
    </row>
    <row r="163" spans="1:39" ht="18" x14ac:dyDescent="0.2">
      <c r="AE163" s="116"/>
      <c r="AF163" s="118"/>
      <c r="AG163" s="118"/>
      <c r="AH163" s="118"/>
      <c r="AJ163" s="112" t="s">
        <v>144</v>
      </c>
      <c r="AK163" s="111">
        <v>46</v>
      </c>
      <c r="AL163" s="111">
        <v>31</v>
      </c>
      <c r="AM163" s="111">
        <v>141</v>
      </c>
    </row>
    <row r="164" spans="1:39" ht="54" x14ac:dyDescent="0.2">
      <c r="AE164" s="116"/>
      <c r="AF164" s="115"/>
      <c r="AG164" s="115"/>
      <c r="AH164" s="115"/>
      <c r="AJ164" s="112" t="s">
        <v>252</v>
      </c>
      <c r="AK164" s="111">
        <v>32</v>
      </c>
      <c r="AL164" s="111">
        <v>21</v>
      </c>
      <c r="AM164" s="111">
        <v>100</v>
      </c>
    </row>
    <row r="165" spans="1:39" ht="54" x14ac:dyDescent="0.2">
      <c r="AE165" s="116"/>
      <c r="AF165" s="115"/>
      <c r="AG165" s="115"/>
      <c r="AH165" s="115"/>
      <c r="AJ165" s="112" t="s">
        <v>253</v>
      </c>
      <c r="AK165" s="111">
        <v>26</v>
      </c>
      <c r="AL165" s="111">
        <v>17</v>
      </c>
      <c r="AM165" s="111">
        <v>62</v>
      </c>
    </row>
    <row r="166" spans="1:39" ht="72" x14ac:dyDescent="0.2">
      <c r="AE166" s="116"/>
      <c r="AF166" s="115"/>
      <c r="AG166" s="115"/>
      <c r="AH166" s="115"/>
      <c r="AJ166" s="112" t="s">
        <v>204</v>
      </c>
      <c r="AK166" s="111"/>
      <c r="AL166" s="111"/>
      <c r="AM166" s="111"/>
    </row>
    <row r="167" spans="1:39" ht="108" x14ac:dyDescent="0.2">
      <c r="AE167" s="116"/>
      <c r="AF167" s="115"/>
      <c r="AG167" s="115"/>
      <c r="AH167" s="115"/>
      <c r="AJ167" s="112" t="s">
        <v>254</v>
      </c>
      <c r="AK167" s="111">
        <v>28</v>
      </c>
      <c r="AL167" s="111">
        <v>19</v>
      </c>
      <c r="AM167" s="111">
        <v>84</v>
      </c>
    </row>
    <row r="168" spans="1:39" ht="90" x14ac:dyDescent="0.2">
      <c r="AE168" s="116"/>
      <c r="AF168" s="115"/>
      <c r="AG168" s="115"/>
      <c r="AH168" s="115"/>
      <c r="AJ168" s="112" t="s">
        <v>255</v>
      </c>
      <c r="AK168" s="111">
        <v>30</v>
      </c>
      <c r="AL168" s="111">
        <v>20</v>
      </c>
      <c r="AM168" s="111">
        <v>110</v>
      </c>
    </row>
    <row r="169" spans="1:39" ht="108" x14ac:dyDescent="0.2">
      <c r="AE169" s="116"/>
      <c r="AF169" s="115"/>
      <c r="AG169" s="115"/>
      <c r="AH169" s="115"/>
      <c r="AJ169" s="112" t="s">
        <v>256</v>
      </c>
      <c r="AK169" s="111">
        <v>26</v>
      </c>
      <c r="AL169" s="111">
        <v>17</v>
      </c>
      <c r="AM169" s="111">
        <v>114</v>
      </c>
    </row>
    <row r="170" spans="1:39" ht="90" x14ac:dyDescent="0.2">
      <c r="AE170" s="116"/>
      <c r="AF170" s="115"/>
      <c r="AG170" s="115"/>
      <c r="AH170" s="115"/>
      <c r="AJ170" s="112" t="s">
        <v>257</v>
      </c>
      <c r="AK170" s="111">
        <v>24</v>
      </c>
      <c r="AL170" s="111">
        <v>16</v>
      </c>
      <c r="AM170" s="111">
        <v>58</v>
      </c>
    </row>
    <row r="171" spans="1:39" ht="18" x14ac:dyDescent="0.2">
      <c r="AE171" s="116"/>
      <c r="AF171" s="115"/>
      <c r="AG171" s="115"/>
      <c r="AH171" s="115"/>
      <c r="AJ171" s="112" t="s">
        <v>145</v>
      </c>
      <c r="AK171" s="111">
        <v>36</v>
      </c>
      <c r="AL171" s="111">
        <v>24</v>
      </c>
      <c r="AM171" s="111">
        <v>130</v>
      </c>
    </row>
    <row r="172" spans="1:39" ht="18" x14ac:dyDescent="0.2">
      <c r="AE172" s="116"/>
      <c r="AF172" s="115"/>
      <c r="AG172" s="115"/>
      <c r="AH172" s="118"/>
      <c r="AJ172" s="112" t="s">
        <v>146</v>
      </c>
      <c r="AK172" s="111">
        <v>29</v>
      </c>
      <c r="AL172" s="111">
        <v>20</v>
      </c>
      <c r="AM172" s="111">
        <v>85</v>
      </c>
    </row>
    <row r="173" spans="1:39" ht="36" x14ac:dyDescent="0.2">
      <c r="AE173" s="116"/>
      <c r="AF173" s="115"/>
      <c r="AG173" s="115"/>
      <c r="AH173" s="115"/>
      <c r="AJ173" s="112" t="s">
        <v>147</v>
      </c>
      <c r="AK173" s="111">
        <v>34</v>
      </c>
      <c r="AL173" s="111">
        <v>23</v>
      </c>
      <c r="AM173" s="111">
        <v>75</v>
      </c>
    </row>
    <row r="174" spans="1:39" ht="54" x14ac:dyDescent="0.2">
      <c r="AE174" s="116"/>
      <c r="AF174" s="115"/>
      <c r="AG174" s="115"/>
      <c r="AH174" s="115"/>
      <c r="AJ174" s="112" t="s">
        <v>205</v>
      </c>
      <c r="AK174" s="111">
        <v>47</v>
      </c>
      <c r="AL174" s="111">
        <v>32</v>
      </c>
      <c r="AM174" s="111">
        <v>80</v>
      </c>
    </row>
    <row r="175" spans="1:39" ht="54" x14ac:dyDescent="0.2">
      <c r="AE175" s="116"/>
      <c r="AF175" s="115"/>
      <c r="AG175" s="115"/>
      <c r="AH175" s="115"/>
      <c r="AJ175" s="112" t="s">
        <v>258</v>
      </c>
      <c r="AK175" s="111">
        <v>38</v>
      </c>
      <c r="AL175" s="111">
        <v>25</v>
      </c>
      <c r="AM175" s="111">
        <v>234</v>
      </c>
    </row>
    <row r="176" spans="1:39" ht="54" x14ac:dyDescent="0.2">
      <c r="AE176" s="116"/>
      <c r="AF176" s="115"/>
      <c r="AG176" s="115"/>
      <c r="AH176" s="115"/>
      <c r="AJ176" s="112" t="s">
        <v>259</v>
      </c>
      <c r="AK176" s="111">
        <v>48</v>
      </c>
      <c r="AL176" s="111">
        <v>32</v>
      </c>
      <c r="AM176" s="111">
        <v>179</v>
      </c>
    </row>
    <row r="177" spans="31:39" ht="72" x14ac:dyDescent="0.2">
      <c r="AE177" s="116"/>
      <c r="AF177" s="115"/>
      <c r="AG177" s="115"/>
      <c r="AH177" s="115"/>
      <c r="AJ177" s="112" t="s">
        <v>260</v>
      </c>
      <c r="AK177" s="111">
        <v>48</v>
      </c>
      <c r="AL177" s="111">
        <v>32</v>
      </c>
      <c r="AM177" s="111">
        <v>80</v>
      </c>
    </row>
    <row r="178" spans="31:39" ht="36" x14ac:dyDescent="0.2">
      <c r="AE178" s="116"/>
      <c r="AF178" s="115"/>
      <c r="AG178" s="115"/>
      <c r="AH178" s="115"/>
      <c r="AJ178" s="112" t="s">
        <v>148</v>
      </c>
      <c r="AK178" s="111">
        <v>50</v>
      </c>
      <c r="AL178" s="111">
        <v>33</v>
      </c>
      <c r="AM178" s="111">
        <v>168</v>
      </c>
    </row>
    <row r="179" spans="31:39" ht="36" x14ac:dyDescent="0.2">
      <c r="AE179" s="116"/>
      <c r="AF179" s="115"/>
      <c r="AG179" s="115"/>
      <c r="AH179" s="115"/>
      <c r="AJ179" s="112" t="s">
        <v>261</v>
      </c>
      <c r="AK179" s="111">
        <v>64</v>
      </c>
      <c r="AL179" s="111">
        <v>43</v>
      </c>
      <c r="AM179" s="111">
        <v>195</v>
      </c>
    </row>
    <row r="180" spans="31:39" ht="54" x14ac:dyDescent="0.2">
      <c r="AE180" s="116"/>
      <c r="AF180" s="115"/>
      <c r="AG180" s="115"/>
      <c r="AH180" s="115"/>
      <c r="AJ180" s="112" t="s">
        <v>262</v>
      </c>
      <c r="AK180" s="111">
        <v>62</v>
      </c>
      <c r="AL180" s="111">
        <v>41</v>
      </c>
      <c r="AM180" s="111">
        <v>169</v>
      </c>
    </row>
    <row r="181" spans="31:39" ht="18" x14ac:dyDescent="0.2">
      <c r="AE181" s="116"/>
      <c r="AF181" s="115"/>
      <c r="AG181" s="115"/>
      <c r="AH181" s="115"/>
      <c r="AJ181" s="112" t="s">
        <v>149</v>
      </c>
      <c r="AK181" s="111">
        <v>45</v>
      </c>
      <c r="AL181" s="111">
        <v>30</v>
      </c>
      <c r="AM181" s="111">
        <v>128</v>
      </c>
    </row>
    <row r="182" spans="31:39" ht="18" x14ac:dyDescent="0.2">
      <c r="AE182" s="116"/>
      <c r="AF182" s="115"/>
      <c r="AG182" s="115"/>
      <c r="AH182" s="115"/>
      <c r="AJ182" s="112" t="s">
        <v>150</v>
      </c>
      <c r="AK182" s="111">
        <v>20</v>
      </c>
      <c r="AL182" s="111">
        <v>13</v>
      </c>
      <c r="AM182" s="111">
        <v>74</v>
      </c>
    </row>
    <row r="183" spans="31:39" ht="36" x14ac:dyDescent="0.2">
      <c r="AE183" s="116"/>
      <c r="AF183" s="115"/>
      <c r="AG183" s="115"/>
      <c r="AH183" s="115"/>
      <c r="AJ183" s="112" t="s">
        <v>151</v>
      </c>
      <c r="AK183" s="111">
        <v>39</v>
      </c>
      <c r="AL183" s="111">
        <v>26</v>
      </c>
      <c r="AM183" s="111">
        <v>82</v>
      </c>
    </row>
    <row r="184" spans="31:39" ht="36" x14ac:dyDescent="0.2">
      <c r="AE184" s="116"/>
      <c r="AF184" s="115"/>
      <c r="AG184" s="115"/>
      <c r="AH184" s="115"/>
      <c r="AJ184" s="112" t="s">
        <v>152</v>
      </c>
      <c r="AK184" s="111">
        <v>45</v>
      </c>
      <c r="AL184" s="111">
        <v>30</v>
      </c>
      <c r="AM184" s="111">
        <v>103</v>
      </c>
    </row>
    <row r="185" spans="31:39" ht="18" x14ac:dyDescent="0.2">
      <c r="AE185" s="116"/>
      <c r="AF185" s="115"/>
      <c r="AG185" s="115"/>
      <c r="AH185" s="115"/>
      <c r="AJ185" s="112" t="s">
        <v>153</v>
      </c>
      <c r="AK185" s="111">
        <v>53</v>
      </c>
      <c r="AL185" s="111">
        <v>36</v>
      </c>
      <c r="AM185" s="111">
        <v>188</v>
      </c>
    </row>
    <row r="186" spans="31:39" ht="54" x14ac:dyDescent="0.2">
      <c r="AE186" s="116"/>
      <c r="AF186" s="115"/>
      <c r="AG186" s="115"/>
      <c r="AH186" s="115"/>
      <c r="AJ186" s="112" t="s">
        <v>154</v>
      </c>
      <c r="AK186" s="111">
        <v>24</v>
      </c>
      <c r="AL186" s="111">
        <v>16</v>
      </c>
      <c r="AM186" s="111">
        <v>85</v>
      </c>
    </row>
    <row r="187" spans="31:39" ht="36" x14ac:dyDescent="0.2">
      <c r="AE187" s="116"/>
      <c r="AF187" s="115"/>
      <c r="AG187" s="115"/>
      <c r="AH187" s="115"/>
      <c r="AJ187" s="112" t="s">
        <v>155</v>
      </c>
      <c r="AK187" s="111">
        <v>33</v>
      </c>
      <c r="AL187" s="111">
        <v>22</v>
      </c>
      <c r="AM187" s="111">
        <v>95</v>
      </c>
    </row>
    <row r="188" spans="31:39" ht="72" x14ac:dyDescent="0.2">
      <c r="AE188" s="116"/>
      <c r="AF188" s="115"/>
      <c r="AG188" s="115"/>
      <c r="AH188" s="115"/>
      <c r="AJ188" s="112" t="s">
        <v>263</v>
      </c>
      <c r="AK188" s="111">
        <v>32</v>
      </c>
      <c r="AL188" s="111">
        <v>21</v>
      </c>
      <c r="AM188" s="111">
        <v>118</v>
      </c>
    </row>
    <row r="189" spans="31:39" ht="72" x14ac:dyDescent="0.2">
      <c r="AE189" s="116"/>
      <c r="AF189" s="115"/>
      <c r="AG189" s="115"/>
      <c r="AH189" s="115"/>
      <c r="AJ189" s="112" t="s">
        <v>264</v>
      </c>
      <c r="AK189" s="111">
        <v>32</v>
      </c>
      <c r="AL189" s="111">
        <v>21</v>
      </c>
      <c r="AM189" s="111">
        <v>98</v>
      </c>
    </row>
    <row r="190" spans="31:39" ht="36" x14ac:dyDescent="0.2">
      <c r="AE190" s="116"/>
      <c r="AF190" s="115"/>
      <c r="AG190" s="115"/>
      <c r="AH190" s="115"/>
      <c r="AJ190" s="112" t="s">
        <v>265</v>
      </c>
      <c r="AK190" s="111">
        <v>41</v>
      </c>
      <c r="AL190" s="111">
        <v>28</v>
      </c>
      <c r="AM190" s="111">
        <v>113</v>
      </c>
    </row>
    <row r="191" spans="31:39" ht="72" x14ac:dyDescent="0.2">
      <c r="AE191" s="116"/>
      <c r="AF191" s="115"/>
      <c r="AG191" s="115"/>
      <c r="AH191" s="115"/>
      <c r="AJ191" s="112" t="s">
        <v>266</v>
      </c>
      <c r="AK191" s="111">
        <v>32</v>
      </c>
      <c r="AL191" s="111">
        <v>21</v>
      </c>
      <c r="AM191" s="111">
        <v>110</v>
      </c>
    </row>
    <row r="192" spans="31:39" ht="54" x14ac:dyDescent="0.2">
      <c r="AE192" s="116"/>
      <c r="AF192" s="115"/>
      <c r="AG192" s="115"/>
      <c r="AH192" s="115"/>
      <c r="AJ192" s="112" t="s">
        <v>267</v>
      </c>
      <c r="AK192" s="111">
        <v>29</v>
      </c>
      <c r="AL192" s="111">
        <v>20</v>
      </c>
      <c r="AM192" s="111">
        <v>88</v>
      </c>
    </row>
    <row r="193" spans="31:39" ht="18" x14ac:dyDescent="0.2">
      <c r="AE193" s="116"/>
      <c r="AF193" s="115"/>
      <c r="AG193" s="115"/>
      <c r="AH193" s="115"/>
      <c r="AJ193" s="112" t="s">
        <v>206</v>
      </c>
      <c r="AK193" s="113">
        <v>42</v>
      </c>
      <c r="AL193" s="113">
        <v>28</v>
      </c>
      <c r="AM193" s="113">
        <v>100</v>
      </c>
    </row>
    <row r="194" spans="31:39" ht="54" x14ac:dyDescent="0.2">
      <c r="AE194" s="116"/>
      <c r="AF194" s="115"/>
      <c r="AG194" s="115"/>
      <c r="AH194" s="115"/>
      <c r="AJ194" s="112" t="s">
        <v>156</v>
      </c>
      <c r="AK194" s="111">
        <v>45</v>
      </c>
      <c r="AL194" s="111">
        <v>30</v>
      </c>
      <c r="AM194" s="111">
        <v>99</v>
      </c>
    </row>
    <row r="195" spans="31:39" ht="18" x14ac:dyDescent="0.2">
      <c r="AE195" s="116"/>
      <c r="AF195" s="115"/>
      <c r="AG195" s="115"/>
      <c r="AH195" s="115"/>
      <c r="AJ195" s="112" t="s">
        <v>157</v>
      </c>
      <c r="AK195" s="111">
        <v>54</v>
      </c>
      <c r="AL195" s="111">
        <v>36</v>
      </c>
      <c r="AM195" s="111">
        <v>129</v>
      </c>
    </row>
    <row r="196" spans="31:39" ht="90" x14ac:dyDescent="0.2">
      <c r="AE196" s="116"/>
      <c r="AF196" s="115"/>
      <c r="AG196" s="115"/>
      <c r="AH196" s="115"/>
      <c r="AJ196" s="112" t="s">
        <v>158</v>
      </c>
      <c r="AK196" s="111">
        <v>52</v>
      </c>
      <c r="AL196" s="111">
        <v>35</v>
      </c>
      <c r="AM196" s="111">
        <v>121</v>
      </c>
    </row>
    <row r="197" spans="31:39" ht="18" x14ac:dyDescent="0.2">
      <c r="AE197" s="116"/>
      <c r="AF197" s="115"/>
      <c r="AG197" s="115"/>
      <c r="AH197" s="115"/>
      <c r="AJ197" s="112" t="s">
        <v>159</v>
      </c>
      <c r="AK197" s="111">
        <v>35</v>
      </c>
      <c r="AL197" s="111">
        <v>24</v>
      </c>
      <c r="AM197" s="111">
        <v>115</v>
      </c>
    </row>
    <row r="198" spans="31:39" ht="54" x14ac:dyDescent="0.2">
      <c r="AE198" s="116"/>
      <c r="AF198" s="115"/>
      <c r="AG198" s="115"/>
      <c r="AH198" s="115"/>
      <c r="AJ198" s="112" t="s">
        <v>268</v>
      </c>
      <c r="AK198" s="111">
        <v>27</v>
      </c>
      <c r="AL198" s="111">
        <v>18</v>
      </c>
      <c r="AM198" s="111">
        <v>112</v>
      </c>
    </row>
    <row r="199" spans="31:39" ht="72" x14ac:dyDescent="0.2">
      <c r="AE199" s="116"/>
      <c r="AF199" s="115"/>
      <c r="AG199" s="115"/>
      <c r="AH199" s="115"/>
      <c r="AJ199" s="112" t="s">
        <v>269</v>
      </c>
      <c r="AK199" s="111">
        <v>29</v>
      </c>
      <c r="AL199" s="111">
        <v>20</v>
      </c>
      <c r="AM199" s="111">
        <v>124</v>
      </c>
    </row>
    <row r="200" spans="31:39" ht="54" x14ac:dyDescent="0.2">
      <c r="AE200" s="116"/>
      <c r="AF200" s="115"/>
      <c r="AG200" s="115"/>
      <c r="AH200" s="115"/>
      <c r="AJ200" s="112" t="s">
        <v>270</v>
      </c>
      <c r="AK200" s="111">
        <v>22</v>
      </c>
      <c r="AL200" s="111">
        <v>15</v>
      </c>
      <c r="AM200" s="111">
        <v>94</v>
      </c>
    </row>
    <row r="201" spans="31:39" ht="36" x14ac:dyDescent="0.2">
      <c r="AE201" s="116"/>
      <c r="AF201" s="115"/>
      <c r="AG201" s="115"/>
      <c r="AH201" s="115"/>
      <c r="AJ201" s="112" t="s">
        <v>162</v>
      </c>
      <c r="AK201" s="111">
        <v>34</v>
      </c>
      <c r="AL201" s="111">
        <v>23</v>
      </c>
      <c r="AM201" s="111">
        <v>150</v>
      </c>
    </row>
    <row r="202" spans="31:39" ht="18" x14ac:dyDescent="0.2">
      <c r="AE202" s="116"/>
      <c r="AF202" s="115"/>
      <c r="AG202" s="115"/>
      <c r="AH202" s="115"/>
      <c r="AJ202" s="112" t="s">
        <v>160</v>
      </c>
      <c r="AK202" s="111">
        <v>41</v>
      </c>
      <c r="AL202" s="111">
        <v>28</v>
      </c>
      <c r="AM202" s="111">
        <v>108</v>
      </c>
    </row>
    <row r="203" spans="31:39" ht="18" x14ac:dyDescent="0.2">
      <c r="AE203" s="116"/>
      <c r="AF203" s="115"/>
      <c r="AG203" s="115"/>
      <c r="AH203" s="115"/>
      <c r="AJ203" s="112" t="s">
        <v>161</v>
      </c>
      <c r="AK203" s="111">
        <v>38</v>
      </c>
      <c r="AL203" s="111">
        <v>25</v>
      </c>
      <c r="AM203" s="111">
        <v>140</v>
      </c>
    </row>
    <row r="204" spans="31:39" ht="36" x14ac:dyDescent="0.2">
      <c r="AE204" s="116"/>
      <c r="AF204" s="115"/>
      <c r="AG204" s="115"/>
      <c r="AH204" s="115"/>
      <c r="AJ204" s="112" t="s">
        <v>163</v>
      </c>
      <c r="AK204" s="111">
        <v>26</v>
      </c>
      <c r="AL204" s="111">
        <v>17</v>
      </c>
      <c r="AM204" s="111">
        <v>67</v>
      </c>
    </row>
    <row r="205" spans="31:39" ht="18" x14ac:dyDescent="0.2">
      <c r="AE205" s="116"/>
      <c r="AF205" s="115"/>
      <c r="AG205" s="115"/>
      <c r="AH205" s="115"/>
      <c r="AJ205" s="112" t="s">
        <v>164</v>
      </c>
      <c r="AK205" s="111">
        <v>51</v>
      </c>
      <c r="AL205" s="111">
        <v>34</v>
      </c>
      <c r="AM205" s="111">
        <v>126</v>
      </c>
    </row>
    <row r="206" spans="31:39" ht="18" x14ac:dyDescent="0.2">
      <c r="AE206" s="116"/>
      <c r="AF206" s="115"/>
      <c r="AG206" s="115"/>
      <c r="AH206" s="115"/>
      <c r="AJ206" s="112" t="s">
        <v>165</v>
      </c>
      <c r="AK206" s="111">
        <v>47</v>
      </c>
      <c r="AL206" s="111">
        <v>32</v>
      </c>
      <c r="AM206" s="111">
        <v>201</v>
      </c>
    </row>
    <row r="207" spans="31:39" ht="18" x14ac:dyDescent="0.2">
      <c r="AE207" s="116"/>
      <c r="AF207" s="118"/>
      <c r="AG207" s="118"/>
      <c r="AH207" s="118"/>
      <c r="AJ207" s="112" t="s">
        <v>166</v>
      </c>
      <c r="AK207" s="111">
        <v>32</v>
      </c>
      <c r="AL207" s="111">
        <v>21</v>
      </c>
      <c r="AM207" s="111">
        <v>118</v>
      </c>
    </row>
    <row r="208" spans="31:39" ht="18" x14ac:dyDescent="0.2">
      <c r="AE208" s="116"/>
      <c r="AF208" s="115"/>
      <c r="AG208" s="115"/>
      <c r="AH208" s="115"/>
      <c r="AJ208" s="112" t="s">
        <v>167</v>
      </c>
      <c r="AK208" s="111">
        <v>35</v>
      </c>
      <c r="AL208" s="111">
        <v>24</v>
      </c>
      <c r="AM208" s="111">
        <v>108</v>
      </c>
    </row>
    <row r="209" spans="31:39" ht="18" x14ac:dyDescent="0.2">
      <c r="AE209" s="116"/>
      <c r="AF209" s="115"/>
      <c r="AG209" s="115"/>
      <c r="AH209" s="115"/>
      <c r="AJ209" s="112" t="s">
        <v>168</v>
      </c>
      <c r="AK209" s="113">
        <v>39</v>
      </c>
      <c r="AL209" s="113">
        <v>26</v>
      </c>
      <c r="AM209" s="113">
        <v>94</v>
      </c>
    </row>
    <row r="210" spans="31:39" ht="54" x14ac:dyDescent="0.2">
      <c r="AE210" s="116"/>
      <c r="AF210" s="115"/>
      <c r="AG210" s="115"/>
      <c r="AH210" s="115"/>
      <c r="AJ210" s="112" t="s">
        <v>169</v>
      </c>
      <c r="AK210" s="111">
        <v>54</v>
      </c>
      <c r="AL210" s="111">
        <v>36</v>
      </c>
      <c r="AM210" s="111">
        <v>164</v>
      </c>
    </row>
    <row r="211" spans="31:39" ht="18" x14ac:dyDescent="0.2">
      <c r="AE211" s="116"/>
      <c r="AF211" s="115"/>
      <c r="AG211" s="115"/>
      <c r="AH211" s="115"/>
      <c r="AJ211" s="112" t="s">
        <v>170</v>
      </c>
      <c r="AK211" s="113">
        <v>64</v>
      </c>
      <c r="AL211" s="113">
        <v>43</v>
      </c>
      <c r="AM211" s="113">
        <v>163</v>
      </c>
    </row>
    <row r="212" spans="31:39" ht="54" x14ac:dyDescent="0.2">
      <c r="AE212" s="116"/>
      <c r="AF212" s="115"/>
      <c r="AG212" s="115"/>
      <c r="AH212" s="115"/>
      <c r="AJ212" s="112" t="s">
        <v>171</v>
      </c>
      <c r="AK212" s="111">
        <v>35</v>
      </c>
      <c r="AL212" s="111">
        <v>24</v>
      </c>
      <c r="AM212" s="111">
        <v>94</v>
      </c>
    </row>
    <row r="213" spans="31:39" ht="36" x14ac:dyDescent="0.2">
      <c r="AE213" s="116"/>
      <c r="AF213" s="115"/>
      <c r="AG213" s="115"/>
      <c r="AH213" s="115"/>
      <c r="AJ213" s="112" t="s">
        <v>271</v>
      </c>
      <c r="AK213" s="111">
        <v>35</v>
      </c>
      <c r="AL213" s="111">
        <v>24</v>
      </c>
      <c r="AM213" s="111">
        <v>104</v>
      </c>
    </row>
    <row r="214" spans="31:39" ht="36" x14ac:dyDescent="0.2">
      <c r="AE214" s="116"/>
      <c r="AF214" s="115"/>
      <c r="AG214" s="115"/>
      <c r="AH214" s="115"/>
      <c r="AJ214" s="112" t="s">
        <v>272</v>
      </c>
      <c r="AK214" s="111">
        <v>42</v>
      </c>
      <c r="AL214" s="111">
        <v>28</v>
      </c>
      <c r="AM214" s="111">
        <v>80</v>
      </c>
    </row>
    <row r="215" spans="31:39" ht="54" x14ac:dyDescent="0.2">
      <c r="AE215" s="116"/>
      <c r="AF215" s="115"/>
      <c r="AG215" s="115"/>
      <c r="AH215" s="115"/>
      <c r="AJ215" s="112" t="s">
        <v>273</v>
      </c>
      <c r="AK215" s="111">
        <v>40</v>
      </c>
      <c r="AL215" s="111">
        <v>27</v>
      </c>
      <c r="AM215" s="111">
        <v>78</v>
      </c>
    </row>
    <row r="216" spans="31:39" ht="18" x14ac:dyDescent="0.2">
      <c r="AE216" s="116"/>
      <c r="AF216" s="115"/>
      <c r="AG216" s="115"/>
      <c r="AH216" s="115"/>
      <c r="AJ216" s="112" t="s">
        <v>172</v>
      </c>
      <c r="AK216" s="113">
        <v>40</v>
      </c>
      <c r="AL216" s="113">
        <v>27</v>
      </c>
      <c r="AM216" s="113">
        <v>115</v>
      </c>
    </row>
    <row r="217" spans="31:39" ht="36" x14ac:dyDescent="0.2">
      <c r="AE217" s="116"/>
      <c r="AF217" s="115"/>
      <c r="AG217" s="115"/>
      <c r="AH217" s="115"/>
      <c r="AJ217" s="112" t="s">
        <v>173</v>
      </c>
      <c r="AK217" s="111">
        <v>33</v>
      </c>
      <c r="AL217" s="111">
        <v>22</v>
      </c>
      <c r="AM217" s="111">
        <v>108</v>
      </c>
    </row>
    <row r="218" spans="31:39" ht="18" x14ac:dyDescent="0.2">
      <c r="AE218" s="116"/>
      <c r="AF218" s="115"/>
      <c r="AG218" s="115"/>
      <c r="AH218" s="115"/>
      <c r="AJ218" s="112" t="s">
        <v>174</v>
      </c>
      <c r="AK218" s="111">
        <v>35</v>
      </c>
      <c r="AL218" s="111">
        <v>24</v>
      </c>
      <c r="AM218" s="111">
        <v>129</v>
      </c>
    </row>
    <row r="219" spans="31:39" ht="18" x14ac:dyDescent="0.2">
      <c r="AE219" s="116"/>
      <c r="AF219" s="115"/>
      <c r="AG219" s="115"/>
      <c r="AH219" s="115"/>
      <c r="AJ219" s="112" t="s">
        <v>175</v>
      </c>
      <c r="AK219" s="111">
        <v>32</v>
      </c>
      <c r="AL219" s="111">
        <v>21</v>
      </c>
      <c r="AM219" s="111">
        <v>98</v>
      </c>
    </row>
    <row r="220" spans="31:39" ht="18" x14ac:dyDescent="0.2">
      <c r="AE220" s="116"/>
      <c r="AF220" s="115"/>
      <c r="AG220" s="115"/>
      <c r="AH220" s="115"/>
      <c r="AJ220" s="112" t="s">
        <v>176</v>
      </c>
      <c r="AK220" s="111">
        <v>22</v>
      </c>
      <c r="AL220" s="111">
        <v>15</v>
      </c>
      <c r="AM220" s="111">
        <v>63</v>
      </c>
    </row>
    <row r="221" spans="31:39" ht="18" x14ac:dyDescent="0.2">
      <c r="AE221" s="116"/>
      <c r="AF221" s="115"/>
      <c r="AG221" s="115"/>
      <c r="AH221" s="115"/>
      <c r="AJ221" s="112" t="s">
        <v>177</v>
      </c>
      <c r="AK221" s="111">
        <v>44</v>
      </c>
      <c r="AL221" s="111">
        <v>29</v>
      </c>
      <c r="AM221" s="111">
        <v>109</v>
      </c>
    </row>
    <row r="222" spans="31:39" ht="36" x14ac:dyDescent="0.2">
      <c r="AE222" s="116"/>
      <c r="AF222" s="115"/>
      <c r="AG222" s="115"/>
      <c r="AH222" s="115"/>
      <c r="AJ222" s="112" t="s">
        <v>178</v>
      </c>
      <c r="AK222" s="111">
        <v>34</v>
      </c>
      <c r="AL222" s="111">
        <v>23</v>
      </c>
      <c r="AM222" s="111">
        <v>123</v>
      </c>
    </row>
    <row r="223" spans="31:39" ht="36" x14ac:dyDescent="0.2">
      <c r="AE223" s="116"/>
      <c r="AF223" s="115"/>
      <c r="AG223" s="115"/>
      <c r="AH223" s="115"/>
      <c r="AJ223" s="112" t="s">
        <v>207</v>
      </c>
      <c r="AK223" s="111">
        <v>52</v>
      </c>
      <c r="AL223" s="111">
        <v>35</v>
      </c>
      <c r="AM223" s="111">
        <v>160</v>
      </c>
    </row>
    <row r="224" spans="31:39" ht="36" x14ac:dyDescent="0.2">
      <c r="AE224" s="116"/>
      <c r="AF224" s="118"/>
      <c r="AG224" s="118"/>
      <c r="AH224" s="118"/>
      <c r="AJ224" s="112" t="s">
        <v>179</v>
      </c>
      <c r="AK224" s="113">
        <v>47</v>
      </c>
      <c r="AL224" s="111">
        <v>32</v>
      </c>
      <c r="AM224" s="113">
        <v>120</v>
      </c>
    </row>
    <row r="225" spans="31:39" ht="90" x14ac:dyDescent="0.2">
      <c r="AE225" s="116"/>
      <c r="AF225" s="115"/>
      <c r="AG225" s="115"/>
      <c r="AH225" s="115"/>
      <c r="AJ225" s="112" t="s">
        <v>208</v>
      </c>
      <c r="AK225" s="111">
        <v>45</v>
      </c>
      <c r="AL225" s="111">
        <v>30</v>
      </c>
      <c r="AM225" s="111">
        <v>155</v>
      </c>
    </row>
    <row r="226" spans="31:39" ht="36" x14ac:dyDescent="0.2">
      <c r="AE226" s="116"/>
      <c r="AF226" s="118"/>
      <c r="AG226" s="118"/>
      <c r="AH226" s="118"/>
      <c r="AJ226" s="112" t="s">
        <v>274</v>
      </c>
      <c r="AK226" s="111">
        <v>62</v>
      </c>
      <c r="AL226" s="111">
        <v>41</v>
      </c>
      <c r="AM226" s="111">
        <v>175</v>
      </c>
    </row>
    <row r="227" spans="31:39" ht="36" x14ac:dyDescent="0.2">
      <c r="AE227" s="116"/>
      <c r="AF227" s="115"/>
      <c r="AG227" s="115"/>
      <c r="AH227" s="115"/>
      <c r="AJ227" s="112" t="s">
        <v>275</v>
      </c>
      <c r="AK227" s="111">
        <v>58</v>
      </c>
      <c r="AL227" s="111">
        <v>39</v>
      </c>
      <c r="AM227" s="111">
        <v>265</v>
      </c>
    </row>
    <row r="228" spans="31:39" ht="36" x14ac:dyDescent="0.2">
      <c r="AE228" s="116"/>
      <c r="AF228" s="115"/>
      <c r="AG228" s="115"/>
      <c r="AH228" s="115"/>
      <c r="AJ228" s="112" t="s">
        <v>276</v>
      </c>
      <c r="AK228" s="111">
        <v>54</v>
      </c>
      <c r="AL228" s="111">
        <v>36</v>
      </c>
      <c r="AM228" s="111">
        <v>209</v>
      </c>
    </row>
    <row r="229" spans="31:39" ht="36" x14ac:dyDescent="0.2">
      <c r="AE229" s="116"/>
      <c r="AF229" s="115"/>
      <c r="AG229" s="115"/>
      <c r="AH229" s="115"/>
      <c r="AJ229" s="112" t="s">
        <v>277</v>
      </c>
      <c r="AK229" s="111">
        <v>63</v>
      </c>
      <c r="AL229" s="111">
        <v>42</v>
      </c>
      <c r="AM229" s="111">
        <v>138</v>
      </c>
    </row>
    <row r="230" spans="31:39" ht="54" x14ac:dyDescent="0.2">
      <c r="AE230" s="116"/>
      <c r="AF230" s="115"/>
      <c r="AG230" s="115"/>
      <c r="AH230" s="115"/>
      <c r="AJ230" s="112" t="s">
        <v>278</v>
      </c>
      <c r="AK230" s="111">
        <v>56</v>
      </c>
      <c r="AL230" s="111">
        <v>37</v>
      </c>
      <c r="AM230" s="111">
        <v>274</v>
      </c>
    </row>
    <row r="231" spans="31:39" ht="36" x14ac:dyDescent="0.2">
      <c r="AE231" s="116"/>
      <c r="AF231" s="115"/>
      <c r="AG231" s="115"/>
      <c r="AH231" s="115"/>
      <c r="AJ231" s="112" t="s">
        <v>279</v>
      </c>
      <c r="AK231" s="111">
        <v>64</v>
      </c>
      <c r="AL231" s="111">
        <v>43</v>
      </c>
      <c r="AM231" s="111">
        <v>151</v>
      </c>
    </row>
    <row r="232" spans="31:39" ht="54" x14ac:dyDescent="0.2">
      <c r="AE232" s="116"/>
      <c r="AF232" s="118"/>
      <c r="AG232" s="118"/>
      <c r="AH232" s="118"/>
      <c r="AJ232" s="112" t="s">
        <v>280</v>
      </c>
      <c r="AK232" s="111">
        <v>58</v>
      </c>
      <c r="AL232" s="111">
        <v>39</v>
      </c>
      <c r="AM232" s="111">
        <v>282</v>
      </c>
    </row>
    <row r="233" spans="31:39" ht="72" x14ac:dyDescent="0.2">
      <c r="AE233" s="116"/>
      <c r="AF233" s="115"/>
      <c r="AG233" s="115"/>
      <c r="AH233" s="115"/>
      <c r="AJ233" s="112" t="s">
        <v>281</v>
      </c>
      <c r="AK233" s="111">
        <v>51</v>
      </c>
      <c r="AL233" s="111">
        <v>34</v>
      </c>
      <c r="AM233" s="111">
        <v>314</v>
      </c>
    </row>
    <row r="234" spans="31:39" ht="54" x14ac:dyDescent="0.2">
      <c r="AE234" s="116"/>
      <c r="AF234" s="115"/>
      <c r="AG234" s="115"/>
      <c r="AH234" s="115"/>
      <c r="AJ234" s="112" t="s">
        <v>282</v>
      </c>
      <c r="AK234" s="111">
        <v>62</v>
      </c>
      <c r="AL234" s="111">
        <v>41</v>
      </c>
      <c r="AM234" s="111">
        <v>276</v>
      </c>
    </row>
    <row r="235" spans="31:39" ht="36" x14ac:dyDescent="0.2">
      <c r="AE235" s="116"/>
      <c r="AF235" s="115"/>
      <c r="AG235" s="115"/>
      <c r="AH235" s="115"/>
      <c r="AJ235" s="112" t="s">
        <v>283</v>
      </c>
      <c r="AK235" s="111">
        <v>51</v>
      </c>
      <c r="AL235" s="111">
        <v>34</v>
      </c>
      <c r="AM235" s="111">
        <v>138</v>
      </c>
    </row>
    <row r="236" spans="31:39" ht="36" x14ac:dyDescent="0.2">
      <c r="AE236" s="116"/>
      <c r="AF236" s="115"/>
      <c r="AG236" s="115"/>
      <c r="AH236" s="115"/>
      <c r="AJ236" s="112" t="s">
        <v>284</v>
      </c>
      <c r="AK236" s="111">
        <v>62</v>
      </c>
      <c r="AL236" s="111">
        <v>41</v>
      </c>
      <c r="AM236" s="111">
        <v>224</v>
      </c>
    </row>
    <row r="237" spans="31:39" ht="36" x14ac:dyDescent="0.2">
      <c r="AE237" s="116"/>
      <c r="AF237" s="115"/>
      <c r="AG237" s="115"/>
      <c r="AH237" s="115"/>
      <c r="AJ237" s="112" t="s">
        <v>285</v>
      </c>
      <c r="AK237" s="111">
        <v>45</v>
      </c>
      <c r="AL237" s="111">
        <v>30</v>
      </c>
      <c r="AM237" s="111">
        <v>115</v>
      </c>
    </row>
    <row r="238" spans="31:39" ht="18" x14ac:dyDescent="0.2">
      <c r="AE238" s="116"/>
      <c r="AF238" s="115"/>
      <c r="AG238" s="115"/>
      <c r="AH238" s="115"/>
      <c r="AJ238" s="112" t="s">
        <v>180</v>
      </c>
      <c r="AK238" s="111">
        <v>38</v>
      </c>
      <c r="AL238" s="111">
        <v>25</v>
      </c>
      <c r="AM238" s="111">
        <v>86</v>
      </c>
    </row>
    <row r="239" spans="31:39" ht="36" x14ac:dyDescent="0.2">
      <c r="AE239" s="116"/>
      <c r="AF239" s="115"/>
      <c r="AG239" s="115"/>
      <c r="AH239" s="115"/>
      <c r="AJ239" s="112" t="s">
        <v>181</v>
      </c>
      <c r="AK239" s="113">
        <v>20</v>
      </c>
      <c r="AL239" s="113">
        <v>13</v>
      </c>
      <c r="AM239" s="113">
        <v>98</v>
      </c>
    </row>
    <row r="240" spans="31:39" ht="54" x14ac:dyDescent="0.2">
      <c r="AE240" s="116"/>
      <c r="AF240" s="118"/>
      <c r="AG240" s="115"/>
      <c r="AH240" s="118"/>
      <c r="AJ240" s="112" t="s">
        <v>182</v>
      </c>
      <c r="AK240" s="111">
        <v>46</v>
      </c>
      <c r="AL240" s="111">
        <v>31</v>
      </c>
      <c r="AM240" s="111">
        <v>74</v>
      </c>
    </row>
    <row r="241" spans="31:39" ht="18" x14ac:dyDescent="0.2">
      <c r="AE241" s="116"/>
      <c r="AF241" s="115"/>
      <c r="AG241" s="115"/>
      <c r="AH241" s="115"/>
      <c r="AJ241" s="112" t="s">
        <v>183</v>
      </c>
      <c r="AK241" s="111">
        <v>45</v>
      </c>
      <c r="AL241" s="111">
        <v>30</v>
      </c>
      <c r="AM241" s="111">
        <v>116</v>
      </c>
    </row>
    <row r="242" spans="31:39" x14ac:dyDescent="0.2">
      <c r="AE242" s="116"/>
      <c r="AF242" s="115"/>
      <c r="AG242" s="115"/>
      <c r="AH242" s="115"/>
      <c r="AJ242" s="114"/>
      <c r="AK242" s="114"/>
      <c r="AL242" s="114"/>
      <c r="AM242" s="114"/>
    </row>
    <row r="243" spans="31:39" x14ac:dyDescent="0.2">
      <c r="AE243" s="116"/>
      <c r="AF243" s="115"/>
      <c r="AG243" s="115"/>
      <c r="AH243" s="115"/>
      <c r="AJ243" s="114"/>
      <c r="AK243" s="114"/>
      <c r="AL243" s="114"/>
      <c r="AM243" s="114"/>
    </row>
    <row r="244" spans="31:39" x14ac:dyDescent="0.2">
      <c r="AE244" s="116"/>
      <c r="AF244" s="115"/>
      <c r="AG244" s="115"/>
      <c r="AH244" s="115"/>
      <c r="AJ244" s="114"/>
      <c r="AK244" s="114"/>
      <c r="AL244" s="114"/>
      <c r="AM244" s="114"/>
    </row>
    <row r="245" spans="31:39" x14ac:dyDescent="0.2">
      <c r="AE245" s="116"/>
      <c r="AF245" s="115"/>
      <c r="AG245" s="115"/>
      <c r="AH245" s="115"/>
      <c r="AJ245" s="114"/>
      <c r="AK245" s="114"/>
      <c r="AL245" s="114"/>
      <c r="AM245" s="114"/>
    </row>
    <row r="246" spans="31:39" x14ac:dyDescent="0.2">
      <c r="AE246" s="116"/>
      <c r="AF246" s="115"/>
      <c r="AG246" s="115"/>
      <c r="AH246" s="115"/>
      <c r="AJ246" s="114"/>
      <c r="AK246" s="114"/>
      <c r="AL246" s="114"/>
      <c r="AM246" s="114"/>
    </row>
    <row r="247" spans="31:39" x14ac:dyDescent="0.2">
      <c r="AE247" s="116"/>
      <c r="AF247" s="115"/>
      <c r="AG247" s="115"/>
      <c r="AH247" s="115"/>
      <c r="AJ247" s="114"/>
      <c r="AK247" s="114"/>
      <c r="AL247" s="114"/>
      <c r="AM247" s="114"/>
    </row>
    <row r="248" spans="31:39" x14ac:dyDescent="0.2">
      <c r="AE248" s="116"/>
      <c r="AF248" s="115"/>
      <c r="AG248" s="115"/>
      <c r="AH248" s="115"/>
      <c r="AJ248" s="114"/>
      <c r="AK248" s="114"/>
      <c r="AL248" s="114"/>
      <c r="AM248" s="114"/>
    </row>
    <row r="249" spans="31:39" x14ac:dyDescent="0.2">
      <c r="AE249" s="116"/>
      <c r="AF249" s="115"/>
      <c r="AG249" s="115"/>
      <c r="AH249" s="115"/>
      <c r="AJ249" s="114"/>
      <c r="AK249" s="114"/>
      <c r="AL249" s="114"/>
      <c r="AM249" s="114"/>
    </row>
    <row r="250" spans="31:39" x14ac:dyDescent="0.2">
      <c r="AE250" s="116"/>
      <c r="AF250" s="115"/>
      <c r="AG250" s="115"/>
      <c r="AH250" s="115"/>
      <c r="AJ250" s="114"/>
      <c r="AK250" s="114"/>
      <c r="AL250" s="114"/>
      <c r="AM250" s="114"/>
    </row>
    <row r="251" spans="31:39" x14ac:dyDescent="0.2">
      <c r="AE251" s="116"/>
      <c r="AF251" s="115"/>
      <c r="AG251" s="115"/>
      <c r="AH251" s="115"/>
      <c r="AJ251" s="114"/>
      <c r="AK251" s="114"/>
      <c r="AL251" s="114"/>
      <c r="AM251" s="114"/>
    </row>
    <row r="252" spans="31:39" x14ac:dyDescent="0.2">
      <c r="AE252" s="116"/>
      <c r="AF252" s="115"/>
      <c r="AG252" s="115"/>
      <c r="AH252" s="115"/>
      <c r="AJ252" s="114"/>
      <c r="AK252" s="114"/>
      <c r="AL252" s="114"/>
      <c r="AM252" s="114"/>
    </row>
    <row r="253" spans="31:39" x14ac:dyDescent="0.2">
      <c r="AE253" s="116"/>
      <c r="AF253" s="115"/>
      <c r="AG253" s="115"/>
      <c r="AH253" s="115"/>
      <c r="AJ253" s="114"/>
      <c r="AK253" s="114"/>
      <c r="AL253" s="114"/>
      <c r="AM253" s="114"/>
    </row>
    <row r="254" spans="31:39" x14ac:dyDescent="0.2">
      <c r="AE254" s="116"/>
      <c r="AF254" s="115"/>
      <c r="AG254" s="115"/>
      <c r="AH254" s="115"/>
    </row>
    <row r="255" spans="31:39" x14ac:dyDescent="0.2">
      <c r="AE255" s="116"/>
      <c r="AF255" s="115"/>
      <c r="AG255" s="115"/>
      <c r="AH255" s="115"/>
    </row>
    <row r="256" spans="31:39" x14ac:dyDescent="0.2">
      <c r="AE256" s="116"/>
      <c r="AF256" s="115"/>
      <c r="AG256" s="115"/>
      <c r="AH256" s="115"/>
    </row>
    <row r="257" spans="31:34" x14ac:dyDescent="0.2">
      <c r="AE257" s="116"/>
      <c r="AF257" s="118"/>
      <c r="AG257" s="118"/>
      <c r="AH257" s="118"/>
    </row>
    <row r="258" spans="31:34" x14ac:dyDescent="0.2">
      <c r="AE258" s="116"/>
      <c r="AF258" s="115"/>
      <c r="AG258" s="115"/>
      <c r="AH258" s="115"/>
    </row>
    <row r="259" spans="31:34" x14ac:dyDescent="0.2">
      <c r="AE259" s="116"/>
      <c r="AF259" s="115"/>
      <c r="AG259" s="115"/>
      <c r="AH259" s="115"/>
    </row>
  </sheetData>
  <dataConsolidate function="stdDevp"/>
  <mergeCells count="28">
    <mergeCell ref="A49:C49"/>
    <mergeCell ref="J49:P49"/>
    <mergeCell ref="Q49:T49"/>
    <mergeCell ref="A1:H1"/>
    <mergeCell ref="C5:E5"/>
    <mergeCell ref="A7:A8"/>
    <mergeCell ref="B7:B8"/>
    <mergeCell ref="C7:C8"/>
    <mergeCell ref="D7:D8"/>
    <mergeCell ref="E7:E8"/>
    <mergeCell ref="F7:F8"/>
    <mergeCell ref="A46:C46"/>
    <mergeCell ref="A47:B47"/>
    <mergeCell ref="A50:C50"/>
    <mergeCell ref="Q50:T52"/>
    <mergeCell ref="A51:C51"/>
    <mergeCell ref="A52:C52"/>
    <mergeCell ref="A53:C53"/>
    <mergeCell ref="Q53:T53"/>
    <mergeCell ref="Q54:T56"/>
    <mergeCell ref="AE1:AG1"/>
    <mergeCell ref="AF2:AF3"/>
    <mergeCell ref="AG2:AG3"/>
    <mergeCell ref="AJ1:AL1"/>
    <mergeCell ref="AK2:AK3"/>
    <mergeCell ref="AL2:AL3"/>
    <mergeCell ref="S7:S8"/>
    <mergeCell ref="T7:T8"/>
  </mergeCells>
  <dataValidations count="7">
    <dataValidation type="list" allowBlank="1" showInputMessage="1" showErrorMessage="1" sqref="I9:I43" xr:uid="{00000000-0002-0000-0200-000000000000}">
      <formula1>$C$6:$D$6</formula1>
    </dataValidation>
    <dataValidation type="list" allowBlank="1" showInputMessage="1" showErrorMessage="1" sqref="L1:L2" xr:uid="{00000000-0002-0000-0200-000001000000}">
      <formula1>mai</formula1>
    </dataValidation>
    <dataValidation type="list" allowBlank="1" showInputMessage="1" showErrorMessage="1" sqref="E3" xr:uid="{00000000-0002-0000-0200-000002000000}">
      <formula1>$AJ$5:$AJ$241</formula1>
    </dataValidation>
    <dataValidation type="decimal" allowBlank="1" showInputMessage="1" showErrorMessage="1" errorTitle="Gefahrene KM Fehlerhaft" error="Die Anzahl der gefahrenen Kilometer wurden falsch eingegeben." sqref="G9:G43" xr:uid="{00000000-0002-0000-0200-000003000000}">
      <formula1>0</formula1>
      <formula2>100000</formula2>
    </dataValidation>
    <dataValidation type="time" allowBlank="1" showInputMessage="1" showErrorMessage="1" errorTitle="Uhrzeit Fehlerhaft" error="Die Uhrzeit wurde falsch angegeben. " sqref="B9:B43 D9:D43" xr:uid="{00000000-0002-0000-0200-000004000000}">
      <formula1>0</formula1>
      <formula2>0.999988425925926</formula2>
    </dataValidation>
    <dataValidation type="date" allowBlank="1" showInputMessage="1" showErrorMessage="1" errorTitle="Datum Fehlerhaft" error="Das Datum stammt entweder nicht aus dem Jahr 2018 oder entspricht nicht dem Datumsformat tt.mm.jj." sqref="A9:A43" xr:uid="{00000000-0002-0000-0200-000005000000}">
      <formula1>43101</formula1>
      <formula2>43465</formula2>
    </dataValidation>
    <dataValidation type="date" allowBlank="1" showInputMessage="1" showErrorMessage="1" errorTitle="Datum fehlerhaft" error="Das Datum stammt entweder nicht aus dem Jahr 2018 oder entspricht nicht dem Datumsformat tt.mm.jj." sqref="C9:C43" xr:uid="{00000000-0002-0000-0200-000006000000}">
      <formula1>43101</formula1>
      <formula2>43465</formula2>
    </dataValidation>
  </dataValidations>
  <pageMargins left="0.70866141732283472" right="0.70866141732283472" top="0.78740157480314965" bottom="0.78740157480314965" header="0.31496062992125984" footer="0.31496062992125984"/>
  <pageSetup paperSize="9" scale="3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1c1ae5da-1649-4602-9db2-0e2d20697f5e</BSO999929>
</file>

<file path=customXml/itemProps1.xml><?xml version="1.0" encoding="utf-8"?>
<ds:datastoreItem xmlns:ds="http://schemas.openxmlformats.org/officeDocument/2006/customXml" ds:itemID="{38C30856-8157-4802-8239-AE4AE9D7406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Inland</vt:lpstr>
      <vt:lpstr>Tabelle1</vt:lpstr>
      <vt:lpstr>Ausland</vt:lpstr>
      <vt:lpstr>Ausland!Druckbereich</vt:lpstr>
      <vt:lpstr>Inland!Druckbereich</vt:lpstr>
    </vt:vector>
  </TitlesOfParts>
  <Company>Bachmann u Weltz Partnerschaftsgesellschaft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Wohl</dc:creator>
  <cp:lastModifiedBy>Daniel Kötschau</cp:lastModifiedBy>
  <cp:lastPrinted>2018-05-29T13:00:32Z</cp:lastPrinted>
  <dcterms:created xsi:type="dcterms:W3CDTF">2014-05-21T08:54:41Z</dcterms:created>
  <dcterms:modified xsi:type="dcterms:W3CDTF">2019-01-05T10:12:46Z</dcterms:modified>
</cp:coreProperties>
</file>