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l\Desktop\"/>
    </mc:Choice>
  </mc:AlternateContent>
  <bookViews>
    <workbookView xWindow="0" yWindow="0" windowWidth="28800" windowHeight="11400"/>
  </bookViews>
  <sheets>
    <sheet name="Inland" sheetId="2" r:id="rId1"/>
    <sheet name="Tabelle1" sheetId="5" state="hidden" r:id="rId2"/>
  </sheets>
  <definedNames>
    <definedName name="_xlnm.Print_Area" localSheetId="0">Inland!$A$1:$AD$54</definedName>
    <definedName name="mai">#REF!</definedName>
    <definedName name="Monat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5" i="2" l="1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G7" i="2" l="1"/>
  <c r="O45" i="2" l="1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AB16" i="2"/>
  <c r="AC46" i="2" l="1"/>
  <c r="AB14" i="2"/>
  <c r="AB11" i="2"/>
  <c r="U18" i="2" l="1"/>
  <c r="U19" i="2"/>
  <c r="U20" i="2"/>
  <c r="U21" i="2"/>
  <c r="Y18" i="2"/>
  <c r="Q40" i="2" l="1"/>
  <c r="Q41" i="2"/>
  <c r="Q42" i="2"/>
  <c r="Q43" i="2"/>
  <c r="Q44" i="2"/>
  <c r="Q45" i="2"/>
  <c r="Q11" i="2"/>
  <c r="Z11" i="2" s="1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5" i="2"/>
  <c r="Q36" i="2"/>
  <c r="Q37" i="2"/>
  <c r="Q38" i="2"/>
  <c r="Q39" i="2"/>
  <c r="Q34" i="2"/>
  <c r="U34" i="2"/>
  <c r="U26" i="2"/>
  <c r="U27" i="2"/>
  <c r="U28" i="2"/>
  <c r="U29" i="2"/>
  <c r="U30" i="2"/>
  <c r="U31" i="2"/>
  <c r="U32" i="2"/>
  <c r="U33" i="2"/>
  <c r="U35" i="2"/>
  <c r="U36" i="2"/>
  <c r="U37" i="2"/>
  <c r="U38" i="2"/>
  <c r="U39" i="2"/>
  <c r="U40" i="2"/>
  <c r="U41" i="2"/>
  <c r="U42" i="2"/>
  <c r="U43" i="2"/>
  <c r="U44" i="2"/>
  <c r="U45" i="2"/>
  <c r="U11" i="2"/>
  <c r="U12" i="2"/>
  <c r="U13" i="2"/>
  <c r="U14" i="2"/>
  <c r="U15" i="2"/>
  <c r="U16" i="2"/>
  <c r="U17" i="2"/>
  <c r="U22" i="2"/>
  <c r="U23" i="2"/>
  <c r="U24" i="2"/>
  <c r="U25" i="2"/>
  <c r="R11" i="2" l="1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5" i="2"/>
  <c r="AB13" i="2"/>
  <c r="AB12" i="2"/>
  <c r="AB46" i="2" l="1"/>
  <c r="Z46" i="2"/>
  <c r="Y12" i="2" l="1"/>
  <c r="Y13" i="2"/>
  <c r="Y14" i="2"/>
  <c r="Y15" i="2"/>
  <c r="Y16" i="2"/>
  <c r="Y17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T44" i="2"/>
  <c r="T45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V24" i="2" s="1"/>
  <c r="T25" i="2"/>
  <c r="T26" i="2"/>
  <c r="T27" i="2"/>
  <c r="T28" i="2"/>
  <c r="V28" i="2" s="1"/>
  <c r="T29" i="2"/>
  <c r="T30" i="2"/>
  <c r="T31" i="2"/>
  <c r="T32" i="2"/>
  <c r="V32" i="2" s="1"/>
  <c r="T33" i="2"/>
  <c r="T34" i="2"/>
  <c r="T35" i="2"/>
  <c r="T36" i="2"/>
  <c r="V36" i="2" s="1"/>
  <c r="T37" i="2"/>
  <c r="V37" i="2" s="1"/>
  <c r="T38" i="2"/>
  <c r="T39" i="2"/>
  <c r="T40" i="2"/>
  <c r="V40" i="2" s="1"/>
  <c r="T41" i="2"/>
  <c r="T42" i="2"/>
  <c r="T43" i="2"/>
  <c r="X11" i="2"/>
  <c r="T11" i="2"/>
  <c r="W20" i="2"/>
  <c r="W44" i="2"/>
  <c r="W42" i="2"/>
  <c r="W40" i="2"/>
  <c r="W38" i="2"/>
  <c r="W36" i="2"/>
  <c r="W34" i="2"/>
  <c r="W32" i="2"/>
  <c r="W30" i="2"/>
  <c r="W28" i="2"/>
  <c r="W26" i="2"/>
  <c r="W24" i="2"/>
  <c r="W22" i="2"/>
  <c r="W18" i="2"/>
  <c r="W45" i="2"/>
  <c r="W43" i="2"/>
  <c r="W41" i="2"/>
  <c r="W39" i="2"/>
  <c r="W37" i="2"/>
  <c r="W35" i="2"/>
  <c r="W33" i="2"/>
  <c r="W31" i="2"/>
  <c r="W29" i="2"/>
  <c r="W27" i="2"/>
  <c r="W25" i="2"/>
  <c r="W23" i="2"/>
  <c r="W21" i="2"/>
  <c r="W19" i="2"/>
  <c r="W17" i="2"/>
  <c r="W16" i="2"/>
  <c r="W15" i="2"/>
  <c r="W14" i="2"/>
  <c r="W13" i="2"/>
  <c r="W12" i="2"/>
  <c r="W11" i="2"/>
  <c r="Y11" i="2"/>
  <c r="O46" i="2" l="1"/>
  <c r="D49" i="2" s="1"/>
  <c r="D51" i="2" s="1"/>
  <c r="V42" i="2"/>
  <c r="V45" i="2"/>
  <c r="V41" i="2"/>
  <c r="V33" i="2"/>
  <c r="V25" i="2"/>
  <c r="V17" i="2"/>
  <c r="V30" i="2"/>
  <c r="V29" i="2"/>
  <c r="V21" i="2"/>
  <c r="V20" i="2"/>
  <c r="V43" i="2"/>
  <c r="V44" i="2"/>
  <c r="V31" i="2"/>
  <c r="V23" i="2"/>
  <c r="V22" i="2"/>
  <c r="V16" i="2"/>
  <c r="V39" i="2"/>
  <c r="V38" i="2"/>
  <c r="V35" i="2"/>
  <c r="V27" i="2"/>
  <c r="V19" i="2"/>
  <c r="V34" i="2"/>
  <c r="V26" i="2"/>
  <c r="V18" i="2"/>
  <c r="V15" i="2"/>
  <c r="V14" i="2"/>
  <c r="V13" i="2"/>
  <c r="V12" i="2"/>
  <c r="V11" i="2"/>
  <c r="A51" i="2" l="1"/>
</calcChain>
</file>

<file path=xl/sharedStrings.xml><?xml version="1.0" encoding="utf-8"?>
<sst xmlns="http://schemas.openxmlformats.org/spreadsheetml/2006/main" count="217" uniqueCount="69">
  <si>
    <t>Spesenabrechnung</t>
  </si>
  <si>
    <t>in bar</t>
  </si>
  <si>
    <t>per Überweisung</t>
  </si>
  <si>
    <t>Summen:</t>
  </si>
  <si>
    <t>nein</t>
  </si>
  <si>
    <t>Abwesenheit Anreisetag</t>
  </si>
  <si>
    <t>Abwesenheit Ankuftstag</t>
  </si>
  <si>
    <t>Tagesreise?</t>
  </si>
  <si>
    <t>Eintagesfall</t>
  </si>
  <si>
    <t>ja</t>
  </si>
  <si>
    <t>für Monat:</t>
  </si>
  <si>
    <t>Anzahl volle Abwesen-heitstage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</si>
  <si>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</si>
  <si>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</si>
  <si>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</si>
  <si>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</si>
  <si>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</si>
  <si>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</si>
  <si>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</si>
  <si>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</si>
  <si>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</si>
  <si>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</si>
  <si>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</si>
  <si>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</si>
  <si>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
Ort 
(von wo, wohin gefahren?)</t>
  </si>
  <si>
    <t xml:space="preserve">
Kundename &amp; Anlass der Geschäftsreise</t>
  </si>
  <si>
    <t xml:space="preserve">Name, Vorname:           </t>
  </si>
  <si>
    <t>ist Arbeitnehmer (ja/nein)?</t>
  </si>
  <si>
    <t xml:space="preserve">Arbeitgeber erstattet ÜN-Kosten ohne Beleg (ja/nein)?          </t>
  </si>
  <si>
    <t xml:space="preserve">
Anzahl Über-nach-tungen ohne Beleg</t>
  </si>
  <si>
    <t xml:space="preserve">
Übernach-tungs-
pauschale</t>
  </si>
  <si>
    <t>Anzahl Tage (Schritt 1)</t>
  </si>
  <si>
    <t>Pauschale Allgemein</t>
  </si>
  <si>
    <t>[tt.mm.jj]</t>
  </si>
  <si>
    <t xml:space="preserve">[hh:mm] </t>
  </si>
  <si>
    <t xml:space="preserve">
Abreise-Tag
</t>
  </si>
  <si>
    <r>
      <t xml:space="preserve">
Abreise-Zeit
</t>
    </r>
    <r>
      <rPr>
        <sz val="16"/>
        <color theme="0"/>
        <rFont val="Open Sans"/>
        <family val="2"/>
      </rPr>
      <t/>
    </r>
  </si>
  <si>
    <t xml:space="preserve">
Rückreise-Tag
</t>
  </si>
  <si>
    <t xml:space="preserve">
Rückreise-Zeit </t>
  </si>
  <si>
    <t>[ja/nein]</t>
  </si>
  <si>
    <t>[von: Straßenname Haus-Nr., Stadt 
 zu: Straßenname Haus-Nr., Stadt ]</t>
  </si>
  <si>
    <t xml:space="preserve">
Über-nachtung (=ÜN)
</t>
  </si>
  <si>
    <t xml:space="preserve">
Anmerkungen/
Bezeichnung der sonstigen Kosten</t>
  </si>
  <si>
    <t xml:space="preserve">
sonst. tatsächl. Kosten
lt. Belegen </t>
  </si>
  <si>
    <t>[rechnerisch]</t>
  </si>
  <si>
    <t>./. bereits gezahlter Vorschuss:</t>
  </si>
  <si>
    <t xml:space="preserve">    Summe Reisekosten:</t>
  </si>
  <si>
    <t>v</t>
  </si>
  <si>
    <t>Auswahl der Zahlungsart:</t>
  </si>
  <si>
    <t>(Datum, Unterschrift des Reisenden)</t>
  </si>
  <si>
    <t>Reisekostenabrechnung 2022 (Inland)</t>
  </si>
  <si>
    <t>KFZ / Auto</t>
  </si>
  <si>
    <t>Ebike / Pedelec
(&gt;25 km/h, amtl. Kennzeichen)</t>
  </si>
  <si>
    <t>Motorrad, Moped, Motoroller/Mofa</t>
  </si>
  <si>
    <t>Frühstück</t>
  </si>
  <si>
    <t>Mittagessen</t>
  </si>
  <si>
    <t>Abendessen</t>
  </si>
  <si>
    <t>[gekürzt (X)]</t>
  </si>
  <si>
    <t xml:space="preserve">
Fahrt-
kosten</t>
  </si>
  <si>
    <t>Früh-
stück</t>
  </si>
  <si>
    <t>Mittag-essen</t>
  </si>
  <si>
    <t>Abend-essen</t>
  </si>
  <si>
    <t>Anzahl der vom Arbeitgeber  gestellten Mahlzeiten</t>
  </si>
  <si>
    <t xml:space="preserve">
gef.
Kilo-meter</t>
  </si>
  <si>
    <t>Monate</t>
  </si>
  <si>
    <t>Mahlzeit</t>
  </si>
  <si>
    <t>Sachbezugswert 2022</t>
  </si>
  <si>
    <t>Verpflegungs-pauschale</t>
  </si>
  <si>
    <t>hat Anspruch auf Verpflegungspauschale?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</si>
</sst>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h:mm;@"/>
    <numFmt numFmtId="166" formatCode="dd/mm/yy;@"/>
    <numFmt numFmtId="167" formatCode="##,##0.00&quot; EUR/km&quot;"/>
    <numFmt numFmtId="168" formatCode="#,##0.00\ [$EUR]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0"/>
      <name val="Open Sans"/>
      <family val="2"/>
    </font>
    <font>
      <b/>
      <sz val="8"/>
      <color theme="1"/>
      <name val="Open Sans"/>
      <family val="2"/>
    </font>
    <font>
      <b/>
      <sz val="8"/>
      <color theme="0"/>
      <name val="Open Sans"/>
      <family val="2"/>
    </font>
    <font>
      <sz val="8"/>
      <color theme="1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sz val="8"/>
      <color theme="0"/>
      <name val="Open Sans"/>
      <family val="2"/>
    </font>
    <font>
      <sz val="8"/>
      <color theme="1"/>
      <name val="Arial"/>
      <family val="2"/>
    </font>
    <font>
      <b/>
      <sz val="12"/>
      <color theme="1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6699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1" fillId="0" borderId="0"/>
  </cellStyleXfs>
  <cellXfs count="200">
    <xf numFmtId="0" fontId="0" fillId="0" borderId="0" xfId="0"/>
    <xf numFmtId="0" fontId="5" fillId="2" borderId="1" xfId="0" applyFont="1" applyFill="1" applyBorder="1" applyAlignment="1" applyProtection="1"/>
    <xf numFmtId="0" fontId="6" fillId="2" borderId="1" xfId="0" applyFont="1" applyFill="1" applyBorder="1" applyAlignment="1" applyProtection="1"/>
    <xf numFmtId="0" fontId="6" fillId="2" borderId="1" xfId="0" applyFont="1" applyFill="1" applyBorder="1" applyAlignment="1" applyProtection="1">
      <alignment horizontal="left"/>
    </xf>
    <xf numFmtId="0" fontId="6" fillId="2" borderId="12" xfId="0" applyFont="1" applyFill="1" applyBorder="1" applyAlignment="1" applyProtection="1"/>
    <xf numFmtId="0" fontId="7" fillId="2" borderId="1" xfId="0" applyFont="1" applyFill="1" applyBorder="1" applyProtection="1"/>
    <xf numFmtId="0" fontId="7" fillId="2" borderId="3" xfId="0" applyFont="1" applyFill="1" applyBorder="1" applyProtection="1"/>
    <xf numFmtId="0" fontId="7" fillId="2" borderId="0" xfId="0" applyFont="1" applyFill="1" applyProtection="1"/>
    <xf numFmtId="0" fontId="7" fillId="0" borderId="0" xfId="0" applyFont="1" applyProtection="1"/>
    <xf numFmtId="14" fontId="5" fillId="2" borderId="4" xfId="0" applyNumberFormat="1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Protection="1"/>
    <xf numFmtId="0" fontId="7" fillId="2" borderId="5" xfId="0" applyFont="1" applyFill="1" applyBorder="1" applyProtection="1"/>
    <xf numFmtId="0" fontId="5" fillId="2" borderId="4" xfId="0" applyFont="1" applyFill="1" applyBorder="1" applyAlignment="1" applyProtection="1"/>
    <xf numFmtId="0" fontId="7" fillId="0" borderId="0" xfId="0" applyFont="1" applyBorder="1" applyProtection="1"/>
    <xf numFmtId="0" fontId="8" fillId="2" borderId="0" xfId="0" applyFont="1" applyFill="1" applyBorder="1" applyAlignment="1" applyProtection="1"/>
    <xf numFmtId="0" fontId="7" fillId="0" borderId="0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14" fontId="5" fillId="2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/>
    <xf numFmtId="0" fontId="5" fillId="3" borderId="0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/>
    <xf numFmtId="0" fontId="5" fillId="2" borderId="5" xfId="0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vertical="center"/>
    </xf>
    <xf numFmtId="0" fontId="7" fillId="2" borderId="4" xfId="0" applyFont="1" applyFill="1" applyBorder="1" applyProtection="1"/>
    <xf numFmtId="0" fontId="10" fillId="2" borderId="6" xfId="0" applyFont="1" applyFill="1" applyBorder="1" applyProtection="1"/>
    <xf numFmtId="0" fontId="10" fillId="2" borderId="7" xfId="0" applyFont="1" applyFill="1" applyBorder="1" applyProtection="1"/>
    <xf numFmtId="0" fontId="7" fillId="2" borderId="7" xfId="0" applyFont="1" applyFill="1" applyBorder="1" applyProtection="1"/>
    <xf numFmtId="0" fontId="7" fillId="2" borderId="8" xfId="0" applyFont="1" applyFill="1" applyBorder="1" applyProtection="1"/>
    <xf numFmtId="165" fontId="7" fillId="0" borderId="29" xfId="0" applyNumberFormat="1" applyFont="1" applyFill="1" applyBorder="1" applyAlignment="1" applyProtection="1">
      <alignment horizontal="center" vertical="top"/>
      <protection locked="0"/>
    </xf>
    <xf numFmtId="165" fontId="7" fillId="0" borderId="30" xfId="0" applyNumberFormat="1" applyFont="1" applyFill="1" applyBorder="1" applyAlignment="1" applyProtection="1">
      <alignment vertical="top" wrapText="1"/>
      <protection locked="0"/>
    </xf>
    <xf numFmtId="165" fontId="7" fillId="0" borderId="16" xfId="0" applyNumberFormat="1" applyFont="1" applyFill="1" applyBorder="1" applyAlignment="1" applyProtection="1">
      <alignment vertical="top" wrapText="1"/>
      <protection locked="0"/>
    </xf>
    <xf numFmtId="2" fontId="7" fillId="0" borderId="34" xfId="0" applyNumberFormat="1" applyFont="1" applyFill="1" applyBorder="1" applyAlignment="1" applyProtection="1">
      <alignment horizontal="center" vertical="top"/>
      <protection locked="0"/>
    </xf>
    <xf numFmtId="165" fontId="7" fillId="0" borderId="11" xfId="0" applyNumberFormat="1" applyFont="1" applyFill="1" applyBorder="1" applyAlignment="1" applyProtection="1">
      <alignment horizontal="center" vertical="top"/>
      <protection locked="0"/>
    </xf>
    <xf numFmtId="165" fontId="7" fillId="0" borderId="17" xfId="0" applyNumberFormat="1" applyFont="1" applyFill="1" applyBorder="1" applyAlignment="1" applyProtection="1">
      <alignment horizontal="center" vertical="top"/>
      <protection locked="0"/>
    </xf>
    <xf numFmtId="165" fontId="7" fillId="0" borderId="3" xfId="0" applyNumberFormat="1" applyFont="1" applyFill="1" applyBorder="1" applyAlignment="1" applyProtection="1">
      <alignment horizontal="center" vertical="top"/>
      <protection locked="0"/>
    </xf>
    <xf numFmtId="1" fontId="7" fillId="0" borderId="32" xfId="0" applyNumberFormat="1" applyFont="1" applyFill="1" applyBorder="1" applyAlignment="1" applyProtection="1">
      <alignment horizontal="center" vertical="top"/>
      <protection locked="0"/>
    </xf>
    <xf numFmtId="1" fontId="7" fillId="0" borderId="24" xfId="0" applyNumberFormat="1" applyFont="1" applyFill="1" applyBorder="1" applyAlignment="1" applyProtection="1">
      <alignment horizontal="center" vertical="top"/>
    </xf>
    <xf numFmtId="1" fontId="7" fillId="0" borderId="15" xfId="0" applyNumberFormat="1" applyFont="1" applyFill="1" applyBorder="1" applyAlignment="1" applyProtection="1">
      <alignment horizontal="center" vertical="top"/>
    </xf>
    <xf numFmtId="1" fontId="7" fillId="0" borderId="15" xfId="0" applyNumberFormat="1" applyFont="1" applyFill="1" applyBorder="1" applyAlignment="1" applyProtection="1">
      <alignment vertical="top"/>
    </xf>
    <xf numFmtId="165" fontId="7" fillId="0" borderId="15" xfId="0" applyNumberFormat="1" applyFont="1" applyFill="1" applyBorder="1" applyAlignment="1" applyProtection="1">
      <alignment vertical="top"/>
    </xf>
    <xf numFmtId="165" fontId="7" fillId="0" borderId="19" xfId="0" applyNumberFormat="1" applyFont="1" applyFill="1" applyBorder="1" applyAlignment="1" applyProtection="1">
      <alignment vertical="top"/>
    </xf>
    <xf numFmtId="49" fontId="7" fillId="0" borderId="32" xfId="1" applyNumberFormat="1" applyFont="1" applyFill="1" applyBorder="1" applyAlignment="1" applyProtection="1">
      <alignment horizontal="left" vertical="top" wrapText="1"/>
      <protection locked="0"/>
    </xf>
    <xf numFmtId="165" fontId="7" fillId="0" borderId="32" xfId="0" applyNumberFormat="1" applyFont="1" applyFill="1" applyBorder="1" applyAlignment="1" applyProtection="1">
      <alignment horizontal="center" vertical="top"/>
      <protection locked="0"/>
    </xf>
    <xf numFmtId="165" fontId="7" fillId="0" borderId="37" xfId="0" applyNumberFormat="1" applyFont="1" applyFill="1" applyBorder="1" applyAlignment="1" applyProtection="1">
      <alignment horizontal="center" vertical="top"/>
      <protection locked="0"/>
    </xf>
    <xf numFmtId="165" fontId="7" fillId="0" borderId="13" xfId="0" applyNumberFormat="1" applyFont="1" applyFill="1" applyBorder="1" applyAlignment="1" applyProtection="1">
      <alignment horizontal="center" vertical="top"/>
      <protection locked="0"/>
    </xf>
    <xf numFmtId="165" fontId="7" fillId="0" borderId="35" xfId="0" applyNumberFormat="1" applyFont="1" applyFill="1" applyBorder="1" applyAlignment="1" applyProtection="1">
      <alignment horizontal="center" vertical="top"/>
      <protection locked="0"/>
    </xf>
    <xf numFmtId="165" fontId="7" fillId="0" borderId="36" xfId="0" applyNumberFormat="1" applyFont="1" applyFill="1" applyBorder="1" applyAlignment="1" applyProtection="1">
      <alignment horizontal="center" vertical="top"/>
      <protection locked="0"/>
    </xf>
    <xf numFmtId="165" fontId="7" fillId="0" borderId="10" xfId="0" applyNumberFormat="1" applyFont="1" applyFill="1" applyBorder="1" applyAlignment="1" applyProtection="1">
      <alignment horizontal="center" vertical="top"/>
      <protection locked="0"/>
    </xf>
    <xf numFmtId="165" fontId="7" fillId="0" borderId="28" xfId="0" applyNumberFormat="1" applyFont="1" applyFill="1" applyBorder="1" applyAlignment="1" applyProtection="1">
      <alignment vertical="top" wrapText="1"/>
      <protection locked="0"/>
    </xf>
    <xf numFmtId="165" fontId="7" fillId="0" borderId="31" xfId="0" applyNumberFormat="1" applyFont="1" applyFill="1" applyBorder="1" applyAlignment="1" applyProtection="1">
      <alignment vertical="top" wrapText="1"/>
      <protection locked="0"/>
    </xf>
    <xf numFmtId="2" fontId="7" fillId="0" borderId="6" xfId="0" applyNumberFormat="1" applyFont="1" applyFill="1" applyBorder="1" applyAlignment="1" applyProtection="1">
      <alignment horizontal="center" vertical="top"/>
      <protection locked="0"/>
    </xf>
    <xf numFmtId="165" fontId="7" fillId="0" borderId="38" xfId="0" applyNumberFormat="1" applyFont="1" applyFill="1" applyBorder="1" applyAlignment="1" applyProtection="1">
      <alignment horizontal="center" vertical="top"/>
      <protection locked="0"/>
    </xf>
    <xf numFmtId="165" fontId="7" fillId="0" borderId="39" xfId="0" applyNumberFormat="1" applyFont="1" applyFill="1" applyBorder="1" applyAlignment="1" applyProtection="1">
      <alignment horizontal="center" vertical="top"/>
      <protection locked="0"/>
    </xf>
    <xf numFmtId="165" fontId="7" fillId="0" borderId="40" xfId="0" applyNumberFormat="1" applyFont="1" applyFill="1" applyBorder="1" applyAlignment="1" applyProtection="1">
      <alignment horizontal="center" vertical="top"/>
      <protection locked="0"/>
    </xf>
    <xf numFmtId="1" fontId="7" fillId="0" borderId="10" xfId="0" applyNumberFormat="1" applyFont="1" applyFill="1" applyBorder="1" applyAlignment="1" applyProtection="1">
      <alignment horizontal="center" vertical="top"/>
      <protection locked="0"/>
    </xf>
    <xf numFmtId="1" fontId="7" fillId="2" borderId="21" xfId="0" applyNumberFormat="1" applyFont="1" applyFill="1" applyBorder="1" applyAlignment="1" applyProtection="1">
      <alignment horizontal="center" vertical="top"/>
    </xf>
    <xf numFmtId="1" fontId="7" fillId="2" borderId="18" xfId="0" applyNumberFormat="1" applyFont="1" applyFill="1" applyBorder="1" applyAlignment="1" applyProtection="1">
      <alignment horizontal="center" vertical="top"/>
    </xf>
    <xf numFmtId="1" fontId="7" fillId="2" borderId="18" xfId="0" applyNumberFormat="1" applyFont="1" applyFill="1" applyBorder="1" applyAlignment="1" applyProtection="1">
      <alignment vertical="top"/>
    </xf>
    <xf numFmtId="165" fontId="7" fillId="2" borderId="18" xfId="0" applyNumberFormat="1" applyFont="1" applyFill="1" applyBorder="1" applyAlignment="1" applyProtection="1">
      <alignment vertical="top"/>
    </xf>
    <xf numFmtId="165" fontId="7" fillId="2" borderId="23" xfId="0" applyNumberFormat="1" applyFont="1" applyFill="1" applyBorder="1" applyAlignment="1" applyProtection="1">
      <alignment vertical="top"/>
    </xf>
    <xf numFmtId="49" fontId="7" fillId="0" borderId="10" xfId="1" applyNumberFormat="1" applyFont="1" applyFill="1" applyBorder="1" applyAlignment="1" applyProtection="1">
      <alignment horizontal="left" vertical="top" wrapText="1"/>
      <protection locked="0"/>
    </xf>
    <xf numFmtId="165" fontId="6" fillId="4" borderId="7" xfId="0" applyNumberFormat="1" applyFont="1" applyFill="1" applyBorder="1" applyProtection="1"/>
    <xf numFmtId="0" fontId="6" fillId="4" borderId="7" xfId="0" applyFont="1" applyFill="1" applyBorder="1" applyProtection="1"/>
    <xf numFmtId="168" fontId="6" fillId="4" borderId="7" xfId="0" applyNumberFormat="1" applyFont="1" applyFill="1" applyBorder="1" applyProtection="1"/>
    <xf numFmtId="165" fontId="6" fillId="4" borderId="0" xfId="0" applyNumberFormat="1" applyFont="1" applyFill="1" applyBorder="1" applyProtection="1"/>
    <xf numFmtId="164" fontId="6" fillId="4" borderId="7" xfId="0" applyNumberFormat="1" applyFont="1" applyFill="1" applyBorder="1" applyProtection="1"/>
    <xf numFmtId="6" fontId="6" fillId="4" borderId="8" xfId="0" applyNumberFormat="1" applyFont="1" applyFill="1" applyBorder="1" applyProtection="1"/>
    <xf numFmtId="0" fontId="7" fillId="2" borderId="11" xfId="0" applyFont="1" applyFill="1" applyBorder="1" applyProtection="1"/>
    <xf numFmtId="0" fontId="6" fillId="2" borderId="0" xfId="0" applyFont="1" applyFill="1" applyBorder="1" applyAlignment="1" applyProtection="1">
      <alignment horizontal="left" wrapText="1"/>
    </xf>
    <xf numFmtId="164" fontId="7" fillId="2" borderId="0" xfId="0" applyNumberFormat="1" applyFont="1" applyFill="1" applyBorder="1" applyProtection="1"/>
    <xf numFmtId="0" fontId="6" fillId="2" borderId="5" xfId="0" applyFont="1" applyFill="1" applyBorder="1" applyAlignment="1" applyProtection="1">
      <alignment horizontal="left" wrapText="1"/>
    </xf>
    <xf numFmtId="0" fontId="9" fillId="2" borderId="26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top" wrapText="1"/>
    </xf>
    <xf numFmtId="0" fontId="9" fillId="2" borderId="7" xfId="0" applyFont="1" applyFill="1" applyBorder="1" applyAlignment="1" applyProtection="1">
      <alignment horizontal="left"/>
    </xf>
    <xf numFmtId="0" fontId="8" fillId="2" borderId="7" xfId="0" applyFont="1" applyFill="1" applyBorder="1" applyAlignment="1" applyProtection="1"/>
    <xf numFmtId="0" fontId="8" fillId="2" borderId="7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/>
    <xf numFmtId="166" fontId="11" fillId="2" borderId="42" xfId="0" applyNumberFormat="1" applyFont="1" applyFill="1" applyBorder="1" applyAlignment="1" applyProtection="1">
      <alignment horizontal="center" vertical="top"/>
      <protection locked="0"/>
    </xf>
    <xf numFmtId="165" fontId="11" fillId="2" borderId="33" xfId="0" applyNumberFormat="1" applyFont="1" applyFill="1" applyBorder="1" applyAlignment="1" applyProtection="1">
      <alignment horizontal="center" vertical="top"/>
      <protection locked="0"/>
    </xf>
    <xf numFmtId="166" fontId="11" fillId="2" borderId="41" xfId="0" applyNumberFormat="1" applyFont="1" applyFill="1" applyBorder="1" applyAlignment="1" applyProtection="1">
      <alignment horizontal="center" vertical="top"/>
      <protection locked="0"/>
    </xf>
    <xf numFmtId="165" fontId="11" fillId="2" borderId="14" xfId="0" applyNumberFormat="1" applyFont="1" applyFill="1" applyBorder="1" applyAlignment="1" applyProtection="1">
      <alignment horizontal="center" vertical="top"/>
      <protection locked="0"/>
    </xf>
    <xf numFmtId="166" fontId="11" fillId="2" borderId="28" xfId="0" applyNumberFormat="1" applyFont="1" applyFill="1" applyBorder="1" applyAlignment="1" applyProtection="1">
      <alignment horizontal="center" vertical="top"/>
      <protection locked="0"/>
    </xf>
    <xf numFmtId="165" fontId="11" fillId="2" borderId="31" xfId="0" applyNumberFormat="1" applyFont="1" applyFill="1" applyBorder="1" applyAlignment="1" applyProtection="1">
      <alignment horizontal="center" vertical="top"/>
      <protection locked="0"/>
    </xf>
    <xf numFmtId="14" fontId="6" fillId="4" borderId="6" xfId="0" applyNumberFormat="1" applyFont="1" applyFill="1" applyBorder="1" applyAlignment="1" applyProtection="1">
      <alignment horizontal="center"/>
    </xf>
    <xf numFmtId="165" fontId="6" fillId="4" borderId="7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 vertical="center"/>
    </xf>
    <xf numFmtId="164" fontId="6" fillId="4" borderId="7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168" fontId="7" fillId="0" borderId="19" xfId="1" applyNumberFormat="1" applyFont="1" applyFill="1" applyBorder="1" applyAlignment="1" applyProtection="1">
      <alignment vertical="top"/>
    </xf>
    <xf numFmtId="168" fontId="7" fillId="2" borderId="23" xfId="1" applyNumberFormat="1" applyFont="1" applyFill="1" applyBorder="1" applyAlignment="1" applyProtection="1">
      <alignment vertical="top"/>
    </xf>
    <xf numFmtId="168" fontId="7" fillId="0" borderId="29" xfId="1" applyNumberFormat="1" applyFont="1" applyFill="1" applyBorder="1" applyAlignment="1" applyProtection="1">
      <alignment vertical="top"/>
    </xf>
    <xf numFmtId="168" fontId="7" fillId="2" borderId="10" xfId="1" applyNumberFormat="1" applyFont="1" applyFill="1" applyBorder="1" applyAlignment="1" applyProtection="1">
      <alignment vertical="top"/>
    </xf>
    <xf numFmtId="168" fontId="7" fillId="0" borderId="20" xfId="1" applyNumberFormat="1" applyFont="1" applyFill="1" applyBorder="1" applyAlignment="1" applyProtection="1">
      <alignment vertical="top"/>
    </xf>
    <xf numFmtId="1" fontId="7" fillId="0" borderId="13" xfId="0" applyNumberFormat="1" applyFont="1" applyFill="1" applyBorder="1" applyAlignment="1" applyProtection="1">
      <alignment horizontal="center" vertical="top"/>
    </xf>
    <xf numFmtId="1" fontId="7" fillId="0" borderId="13" xfId="0" applyNumberFormat="1" applyFont="1" applyFill="1" applyBorder="1" applyAlignment="1" applyProtection="1">
      <alignment vertical="top"/>
    </xf>
    <xf numFmtId="165" fontId="7" fillId="0" borderId="13" xfId="0" applyNumberFormat="1" applyFont="1" applyFill="1" applyBorder="1" applyAlignment="1" applyProtection="1">
      <alignment vertical="top"/>
    </xf>
    <xf numFmtId="165" fontId="7" fillId="0" borderId="20" xfId="0" applyNumberFormat="1" applyFont="1" applyFill="1" applyBorder="1" applyAlignment="1" applyProtection="1">
      <alignment vertical="top"/>
    </xf>
    <xf numFmtId="168" fontId="7" fillId="0" borderId="36" xfId="1" applyNumberFormat="1" applyFont="1" applyFill="1" applyBorder="1" applyAlignment="1" applyProtection="1">
      <alignment vertical="top"/>
    </xf>
    <xf numFmtId="3" fontId="7" fillId="0" borderId="3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7" fillId="0" borderId="43" xfId="0" applyNumberFormat="1" applyFont="1" applyFill="1" applyBorder="1" applyAlignment="1" applyProtection="1">
      <alignment horizontal="center" vertical="top" wrapText="1"/>
      <protection locked="0"/>
    </xf>
    <xf numFmtId="3" fontId="7" fillId="0" borderId="34" xfId="0" applyNumberFormat="1" applyFont="1" applyFill="1" applyBorder="1" applyAlignment="1" applyProtection="1">
      <alignment horizontal="center" vertical="top"/>
      <protection locked="0"/>
    </xf>
    <xf numFmtId="3" fontId="7" fillId="0" borderId="15" xfId="0" applyNumberFormat="1" applyFont="1" applyFill="1" applyBorder="1" applyAlignment="1" applyProtection="1">
      <alignment horizontal="center" vertical="top"/>
      <protection locked="0"/>
    </xf>
    <xf numFmtId="3" fontId="7" fillId="0" borderId="43" xfId="0" applyNumberFormat="1" applyFont="1" applyFill="1" applyBorder="1" applyAlignment="1" applyProtection="1">
      <alignment horizontal="center" vertical="top"/>
      <protection locked="0"/>
    </xf>
    <xf numFmtId="3" fontId="7" fillId="0" borderId="6" xfId="0" applyNumberFormat="1" applyFont="1" applyFill="1" applyBorder="1" applyAlignment="1" applyProtection="1">
      <alignment horizontal="center" vertical="top"/>
      <protection locked="0"/>
    </xf>
    <xf numFmtId="3" fontId="7" fillId="0" borderId="18" xfId="0" applyNumberFormat="1" applyFont="1" applyFill="1" applyBorder="1" applyAlignment="1" applyProtection="1">
      <alignment horizontal="center" vertical="top"/>
      <protection locked="0"/>
    </xf>
    <xf numFmtId="3" fontId="7" fillId="0" borderId="7" xfId="0" applyNumberFormat="1" applyFont="1" applyFill="1" applyBorder="1" applyAlignment="1" applyProtection="1">
      <alignment horizontal="center" vertical="top"/>
      <protection locked="0"/>
    </xf>
    <xf numFmtId="168" fontId="9" fillId="2" borderId="0" xfId="0" applyNumberFormat="1" applyFont="1" applyFill="1" applyBorder="1" applyAlignment="1" applyProtection="1">
      <alignment horizontal="center"/>
    </xf>
    <xf numFmtId="168" fontId="7" fillId="0" borderId="29" xfId="1" applyNumberFormat="1" applyFont="1" applyFill="1" applyBorder="1" applyAlignment="1" applyProtection="1">
      <alignment vertical="top"/>
      <protection locked="0"/>
    </xf>
    <xf numFmtId="168" fontId="7" fillId="0" borderId="36" xfId="1" applyNumberFormat="1" applyFont="1" applyFill="1" applyBorder="1" applyAlignment="1" applyProtection="1">
      <alignment vertical="top"/>
      <protection locked="0"/>
    </xf>
    <xf numFmtId="168" fontId="7" fillId="2" borderId="10" xfId="1" applyNumberFormat="1" applyFont="1" applyFill="1" applyBorder="1" applyAlignment="1" applyProtection="1">
      <alignment vertical="top"/>
      <protection locked="0"/>
    </xf>
    <xf numFmtId="164" fontId="5" fillId="0" borderId="44" xfId="0" applyNumberFormat="1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vertical="top"/>
    </xf>
    <xf numFmtId="0" fontId="7" fillId="0" borderId="0" xfId="0" applyFont="1" applyAlignment="1" applyProtection="1">
      <alignment vertical="top"/>
    </xf>
    <xf numFmtId="164" fontId="5" fillId="0" borderId="20" xfId="0" applyNumberFormat="1" applyFont="1" applyFill="1" applyBorder="1" applyAlignment="1" applyProtection="1">
      <alignment horizontal="center" vertical="top"/>
    </xf>
    <xf numFmtId="164" fontId="5" fillId="0" borderId="19" xfId="0" applyNumberFormat="1" applyFont="1" applyFill="1" applyBorder="1" applyAlignment="1" applyProtection="1">
      <alignment horizontal="center" vertical="top"/>
    </xf>
    <xf numFmtId="164" fontId="5" fillId="0" borderId="23" xfId="0" applyNumberFormat="1" applyFont="1" applyFill="1" applyBorder="1" applyAlignment="1" applyProtection="1">
      <alignment horizontal="center" vertical="top"/>
    </xf>
    <xf numFmtId="168" fontId="9" fillId="2" borderId="0" xfId="0" applyNumberFormat="1" applyFont="1" applyFill="1" applyBorder="1" applyAlignment="1" applyProtection="1">
      <alignment horizontal="center"/>
      <protection locked="0"/>
    </xf>
    <xf numFmtId="168" fontId="6" fillId="2" borderId="0" xfId="0" applyNumberFormat="1" applyFont="1" applyFill="1" applyBorder="1" applyAlignment="1" applyProtection="1">
      <alignment horizontal="center" vertical="center" wrapText="1"/>
    </xf>
    <xf numFmtId="0" fontId="6" fillId="9" borderId="11" xfId="0" applyFont="1" applyFill="1" applyBorder="1" applyAlignment="1" applyProtection="1">
      <alignment horizontal="center" vertical="top" wrapText="1"/>
    </xf>
    <xf numFmtId="0" fontId="6" fillId="9" borderId="33" xfId="0" applyFont="1" applyFill="1" applyBorder="1" applyAlignment="1" applyProtection="1">
      <alignment horizontal="center" vertical="top" wrapText="1"/>
    </xf>
    <xf numFmtId="0" fontId="6" fillId="9" borderId="9" xfId="0" applyFont="1" applyFill="1" applyBorder="1" applyAlignment="1" applyProtection="1">
      <alignment horizontal="center" vertical="top" wrapText="1"/>
    </xf>
    <xf numFmtId="0" fontId="6" fillId="9" borderId="3" xfId="0" applyFont="1" applyFill="1" applyBorder="1" applyAlignment="1" applyProtection="1">
      <alignment horizontal="center" vertical="top" wrapText="1"/>
    </xf>
    <xf numFmtId="0" fontId="6" fillId="9" borderId="12" xfId="0" applyFont="1" applyFill="1" applyBorder="1" applyAlignment="1" applyProtection="1">
      <alignment horizontal="center" vertical="top" wrapText="1"/>
    </xf>
    <xf numFmtId="0" fontId="6" fillId="9" borderId="17" xfId="0" applyFont="1" applyFill="1" applyBorder="1" applyAlignment="1" applyProtection="1">
      <alignment horizontal="center" vertical="top" wrapText="1"/>
    </xf>
    <xf numFmtId="0" fontId="6" fillId="9" borderId="22" xfId="0" applyFont="1" applyFill="1" applyBorder="1" applyAlignment="1" applyProtection="1">
      <alignment horizontal="center" vertical="top" wrapText="1"/>
    </xf>
    <xf numFmtId="0" fontId="6" fillId="9" borderId="9" xfId="0" applyFont="1" applyFill="1" applyBorder="1" applyAlignment="1" applyProtection="1">
      <alignment horizontal="center" wrapText="1"/>
    </xf>
    <xf numFmtId="0" fontId="10" fillId="9" borderId="6" xfId="0" applyFont="1" applyFill="1" applyBorder="1" applyAlignment="1" applyProtection="1">
      <alignment horizontal="center" vertical="center" wrapText="1"/>
    </xf>
    <xf numFmtId="0" fontId="10" fillId="9" borderId="31" xfId="0" applyFont="1" applyFill="1" applyBorder="1" applyAlignment="1" applyProtection="1">
      <alignment horizontal="center" vertical="center" wrapText="1"/>
    </xf>
    <xf numFmtId="0" fontId="6" fillId="9" borderId="6" xfId="0" applyFont="1" applyFill="1" applyBorder="1" applyAlignment="1" applyProtection="1">
      <alignment horizontal="center" vertical="center" wrapText="1"/>
    </xf>
    <xf numFmtId="0" fontId="6" fillId="9" borderId="18" xfId="0" applyFont="1" applyFill="1" applyBorder="1" applyAlignment="1" applyProtection="1">
      <alignment horizontal="center" vertical="center" wrapText="1"/>
    </xf>
    <xf numFmtId="0" fontId="6" fillId="9" borderId="7" xfId="0" applyFont="1" applyFill="1" applyBorder="1" applyAlignment="1" applyProtection="1">
      <alignment horizontal="center" vertical="center" wrapText="1"/>
    </xf>
    <xf numFmtId="0" fontId="10" fillId="9" borderId="6" xfId="0" applyFont="1" applyFill="1" applyBorder="1" applyAlignment="1" applyProtection="1">
      <alignment horizontal="center" vertical="top" wrapText="1"/>
    </xf>
    <xf numFmtId="167" fontId="10" fillId="9" borderId="8" xfId="0" applyNumberFormat="1" applyFont="1" applyFill="1" applyBorder="1" applyAlignment="1" applyProtection="1">
      <alignment horizontal="center" vertical="center" wrapText="1"/>
    </xf>
    <xf numFmtId="0" fontId="6" fillId="9" borderId="21" xfId="0" applyFont="1" applyFill="1" applyBorder="1" applyAlignment="1" applyProtection="1">
      <alignment horizontal="center" vertical="top" wrapText="1"/>
    </xf>
    <xf numFmtId="0" fontId="6" fillId="9" borderId="18" xfId="0" applyFont="1" applyFill="1" applyBorder="1" applyAlignment="1" applyProtection="1">
      <alignment horizontal="center" vertical="top" wrapText="1"/>
    </xf>
    <xf numFmtId="6" fontId="6" fillId="9" borderId="18" xfId="0" applyNumberFormat="1" applyFont="1" applyFill="1" applyBorder="1" applyAlignment="1" applyProtection="1">
      <alignment horizontal="center" vertical="center" wrapText="1"/>
    </xf>
    <xf numFmtId="0" fontId="6" fillId="9" borderId="23" xfId="0" applyFont="1" applyFill="1" applyBorder="1" applyAlignment="1" applyProtection="1">
      <alignment horizontal="center" vertical="center" wrapText="1"/>
    </xf>
    <xf numFmtId="0" fontId="10" fillId="9" borderId="8" xfId="0" applyFont="1" applyFill="1" applyBorder="1" applyAlignment="1" applyProtection="1">
      <alignment horizontal="center" vertical="center" wrapText="1"/>
    </xf>
    <xf numFmtId="0" fontId="10" fillId="9" borderId="10" xfId="0" applyFont="1" applyFill="1" applyBorder="1" applyAlignment="1" applyProtection="1">
      <alignment horizontal="center" vertical="center" wrapText="1"/>
    </xf>
    <xf numFmtId="14" fontId="12" fillId="2" borderId="11" xfId="0" applyNumberFormat="1" applyFont="1" applyFill="1" applyBorder="1" applyAlignment="1" applyProtection="1">
      <alignment vertical="top"/>
    </xf>
    <xf numFmtId="0" fontId="12" fillId="2" borderId="1" xfId="0" applyFont="1" applyFill="1" applyBorder="1" applyAlignment="1" applyProtection="1">
      <alignment vertical="top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center" vertical="top" wrapText="1"/>
    </xf>
    <xf numFmtId="0" fontId="6" fillId="9" borderId="11" xfId="0" quotePrefix="1" applyFont="1" applyFill="1" applyBorder="1" applyAlignment="1" applyProtection="1">
      <alignment horizontal="center" textRotation="90"/>
    </xf>
    <xf numFmtId="0" fontId="6" fillId="9" borderId="6" xfId="0" quotePrefix="1" applyFont="1" applyFill="1" applyBorder="1" applyAlignment="1" applyProtection="1">
      <alignment horizontal="center" textRotation="90"/>
    </xf>
    <xf numFmtId="0" fontId="6" fillId="9" borderId="17" xfId="0" quotePrefix="1" applyFont="1" applyFill="1" applyBorder="1" applyAlignment="1" applyProtection="1">
      <alignment horizontal="center" textRotation="90" wrapText="1"/>
    </xf>
    <xf numFmtId="0" fontId="6" fillId="9" borderId="18" xfId="0" quotePrefix="1" applyFont="1" applyFill="1" applyBorder="1" applyAlignment="1" applyProtection="1">
      <alignment horizontal="center" textRotation="90" wrapText="1"/>
    </xf>
    <xf numFmtId="0" fontId="6" fillId="9" borderId="3" xfId="0" quotePrefix="1" applyFont="1" applyFill="1" applyBorder="1" applyAlignment="1" applyProtection="1">
      <alignment horizontal="center" textRotation="90" wrapText="1"/>
    </xf>
    <xf numFmtId="0" fontId="6" fillId="9" borderId="8" xfId="0" quotePrefix="1" applyFont="1" applyFill="1" applyBorder="1" applyAlignment="1" applyProtection="1">
      <alignment horizontal="center" textRotation="90" wrapText="1"/>
    </xf>
    <xf numFmtId="0" fontId="6" fillId="9" borderId="11" xfId="0" applyFont="1" applyFill="1" applyBorder="1" applyAlignment="1" applyProtection="1">
      <alignment horizontal="center" vertical="center" wrapText="1"/>
    </xf>
    <xf numFmtId="0" fontId="6" fillId="9" borderId="3" xfId="0" applyFont="1" applyFill="1" applyBorder="1" applyAlignment="1" applyProtection="1">
      <alignment horizontal="center" vertical="center" wrapText="1"/>
    </xf>
    <xf numFmtId="0" fontId="6" fillId="9" borderId="45" xfId="0" applyFont="1" applyFill="1" applyBorder="1" applyAlignment="1" applyProtection="1">
      <alignment horizontal="center" vertical="center" wrapText="1"/>
    </xf>
    <xf numFmtId="0" fontId="6" fillId="9" borderId="46" xfId="0" applyFont="1" applyFill="1" applyBorder="1" applyAlignment="1" applyProtection="1">
      <alignment horizontal="center" vertical="center" wrapText="1"/>
    </xf>
    <xf numFmtId="0" fontId="6" fillId="9" borderId="47" xfId="0" applyFont="1" applyFill="1" applyBorder="1" applyAlignment="1" applyProtection="1">
      <alignment horizontal="center" vertical="center" wrapText="1"/>
    </xf>
    <xf numFmtId="49" fontId="5" fillId="3" borderId="0" xfId="0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horizontal="left" wrapText="1"/>
      <protection locked="0"/>
    </xf>
    <xf numFmtId="0" fontId="6" fillId="2" borderId="7" xfId="0" applyFont="1" applyFill="1" applyBorder="1" applyAlignment="1" applyProtection="1">
      <alignment horizontal="center" vertical="top" wrapText="1"/>
    </xf>
    <xf numFmtId="0" fontId="6" fillId="2" borderId="8" xfId="0" applyFont="1" applyFill="1" applyBorder="1" applyAlignment="1" applyProtection="1">
      <alignment horizontal="center" vertical="top" wrapText="1"/>
    </xf>
    <xf numFmtId="0" fontId="9" fillId="2" borderId="28" xfId="0" applyFont="1" applyFill="1" applyBorder="1" applyAlignment="1" applyProtection="1">
      <alignment horizontal="left"/>
    </xf>
    <xf numFmtId="0" fontId="9" fillId="2" borderId="18" xfId="0" applyFont="1" applyFill="1" applyBorder="1" applyAlignment="1" applyProtection="1">
      <alignment horizontal="left"/>
    </xf>
    <xf numFmtId="0" fontId="9" fillId="2" borderId="23" xfId="0" applyFont="1" applyFill="1" applyBorder="1" applyAlignment="1" applyProtection="1">
      <alignment horizontal="left"/>
    </xf>
    <xf numFmtId="0" fontId="6" fillId="8" borderId="20" xfId="0" applyFont="1" applyFill="1" applyBorder="1" applyAlignment="1" applyProtection="1">
      <alignment horizontal="left" wrapText="1"/>
    </xf>
    <xf numFmtId="0" fontId="6" fillId="8" borderId="27" xfId="0" applyFont="1" applyFill="1" applyBorder="1" applyAlignment="1" applyProtection="1">
      <alignment horizontal="left" wrapText="1"/>
    </xf>
    <xf numFmtId="0" fontId="6" fillId="9" borderId="11" xfId="0" applyFont="1" applyFill="1" applyBorder="1" applyAlignment="1" applyProtection="1">
      <alignment horizontal="center" vertical="top" wrapText="1"/>
    </xf>
    <xf numFmtId="0" fontId="6" fillId="9" borderId="6" xfId="0" applyFont="1" applyFill="1" applyBorder="1" applyAlignment="1" applyProtection="1">
      <alignment horizontal="center" vertical="top" wrapText="1"/>
    </xf>
    <xf numFmtId="0" fontId="6" fillId="9" borderId="9" xfId="0" applyFont="1" applyFill="1" applyBorder="1" applyAlignment="1" applyProtection="1">
      <alignment horizontal="center" wrapText="1"/>
    </xf>
    <xf numFmtId="0" fontId="6" fillId="9" borderId="10" xfId="0" applyFont="1" applyFill="1" applyBorder="1" applyAlignment="1" applyProtection="1">
      <alignment horizontal="center" wrapText="1"/>
    </xf>
    <xf numFmtId="0" fontId="9" fillId="2" borderId="26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horizontal="left" wrapText="1"/>
    </xf>
    <xf numFmtId="0" fontId="9" fillId="3" borderId="20" xfId="0" applyFont="1" applyFill="1" applyBorder="1" applyAlignment="1" applyProtection="1">
      <alignment horizontal="center" wrapText="1"/>
      <protection locked="0"/>
    </xf>
    <xf numFmtId="0" fontId="9" fillId="3" borderId="25" xfId="0" applyFont="1" applyFill="1" applyBorder="1" applyAlignment="1" applyProtection="1">
      <alignment horizontal="center" wrapText="1"/>
      <protection locked="0"/>
    </xf>
    <xf numFmtId="168" fontId="9" fillId="3" borderId="0" xfId="0" applyNumberFormat="1" applyFont="1" applyFill="1" applyBorder="1" applyAlignment="1" applyProtection="1">
      <alignment horizontal="center"/>
      <protection locked="0"/>
    </xf>
    <xf numFmtId="168" fontId="9" fillId="3" borderId="2" xfId="0" applyNumberFormat="1" applyFont="1" applyFill="1" applyBorder="1" applyAlignment="1" applyProtection="1">
      <alignment horizontal="center"/>
      <protection locked="0"/>
    </xf>
    <xf numFmtId="0" fontId="6" fillId="6" borderId="20" xfId="0" applyFont="1" applyFill="1" applyBorder="1" applyAlignment="1" applyProtection="1">
      <alignment horizontal="left" wrapText="1"/>
    </xf>
    <xf numFmtId="0" fontId="6" fillId="6" borderId="27" xfId="0" applyFont="1" applyFill="1" applyBorder="1" applyAlignment="1" applyProtection="1">
      <alignment horizontal="left" wrapText="1"/>
    </xf>
    <xf numFmtId="0" fontId="6" fillId="6" borderId="25" xfId="0" applyFont="1" applyFill="1" applyBorder="1" applyAlignment="1" applyProtection="1">
      <alignment horizontal="left" wrapText="1"/>
    </xf>
    <xf numFmtId="168" fontId="9" fillId="2" borderId="0" xfId="0" applyNumberFormat="1" applyFont="1" applyFill="1" applyBorder="1" applyAlignment="1" applyProtection="1">
      <alignment horizontal="center"/>
    </xf>
    <xf numFmtId="168" fontId="9" fillId="2" borderId="2" xfId="0" applyNumberFormat="1" applyFont="1" applyFill="1" applyBorder="1" applyAlignment="1" applyProtection="1">
      <alignment horizontal="center"/>
    </xf>
    <xf numFmtId="168" fontId="6" fillId="7" borderId="27" xfId="0" applyNumberFormat="1" applyFont="1" applyFill="1" applyBorder="1" applyAlignment="1" applyProtection="1">
      <alignment horizontal="center" vertical="center" wrapText="1"/>
    </xf>
    <xf numFmtId="168" fontId="6" fillId="7" borderId="25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6" fillId="9" borderId="9" xfId="0" applyFont="1" applyFill="1" applyBorder="1" applyAlignment="1" applyProtection="1">
      <alignment horizontal="center" vertical="top" wrapText="1"/>
    </xf>
    <xf numFmtId="0" fontId="6" fillId="9" borderId="10" xfId="0" applyFont="1" applyFill="1" applyBorder="1" applyAlignment="1" applyProtection="1">
      <alignment horizontal="center" vertical="top" wrapText="1"/>
    </xf>
    <xf numFmtId="0" fontId="6" fillId="7" borderId="20" xfId="0" applyFont="1" applyFill="1" applyBorder="1" applyAlignment="1" applyProtection="1">
      <alignment horizontal="left" vertical="center" wrapText="1"/>
    </xf>
    <xf numFmtId="0" fontId="6" fillId="7" borderId="27" xfId="0" applyFont="1" applyFill="1" applyBorder="1" applyAlignment="1" applyProtection="1">
      <alignment horizontal="left" vertical="center" wrapText="1"/>
    </xf>
    <xf numFmtId="0" fontId="6" fillId="9" borderId="33" xfId="0" applyFont="1" applyFill="1" applyBorder="1" applyAlignment="1" applyProtection="1">
      <alignment horizontal="center" vertical="top" wrapText="1"/>
    </xf>
    <xf numFmtId="0" fontId="6" fillId="9" borderId="31" xfId="0" applyFont="1" applyFill="1" applyBorder="1" applyAlignment="1" applyProtection="1">
      <alignment horizontal="center" vertical="top" wrapText="1"/>
    </xf>
  </cellXfs>
  <cellStyles count="5">
    <cellStyle name="Standard" xfId="0" builtinId="0"/>
    <cellStyle name="Standard 6" xfId="2"/>
    <cellStyle name="Standard 6 2" xfId="4"/>
    <cellStyle name="Währung" xfId="1" builtinId="4"/>
    <cellStyle name="Währung 2" xfId="3"/>
  </cellStyles>
  <dxfs count="0"/>
  <tableStyles count="0" defaultTableStyle="TableStyleMedium9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84666</xdr:colOff>
      <xdr:row>0</xdr:row>
      <xdr:rowOff>158750</xdr:rowOff>
    </xdr:from>
    <xdr:to>
      <xdr:col>29</xdr:col>
      <xdr:colOff>2614083</xdr:colOff>
      <xdr:row>4</xdr:row>
      <xdr:rowOff>30371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09583" y="158750"/>
          <a:ext cx="2529417" cy="559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BN159"/>
  <sheetViews>
    <sheetView tabSelected="1" zoomScale="90" zoomScaleNormal="90" workbookViewId="0">
      <selection activeCell="AC13" sqref="AC13"/>
    </sheetView>
  </sheetViews>
  <sheetFormatPr baseColWidth="10" defaultColWidth="0" defaultRowHeight="12.75" zeroHeight="1" x14ac:dyDescent="0.25"/>
  <cols>
    <col min="1" max="2" width="8" style="8" customWidth="1"/>
    <col min="3" max="4" width="8.875" style="8" customWidth="1"/>
    <col min="5" max="5" width="8.5" style="8" customWidth="1"/>
    <col min="6" max="8" width="7" style="8" customWidth="1"/>
    <col min="9" max="9" width="41.375" style="8" customWidth="1"/>
    <col min="10" max="10" width="38.875" style="8" customWidth="1"/>
    <col min="11" max="11" width="6.5" style="8" customWidth="1"/>
    <col min="12" max="14" width="7" style="8" customWidth="1"/>
    <col min="15" max="15" width="10.5" style="8" customWidth="1"/>
    <col min="16" max="16" width="6.375" style="8" customWidth="1"/>
    <col min="17" max="25" width="10.5" style="8" hidden="1" customWidth="1"/>
    <col min="26" max="26" width="9.375" style="8" customWidth="1"/>
    <col min="27" max="27" width="9" style="8" customWidth="1"/>
    <col min="28" max="29" width="10.5" style="8" customWidth="1"/>
    <col min="30" max="30" width="35.125" style="8" customWidth="1"/>
    <col min="31" max="66" width="0" style="8" hidden="1" customWidth="1"/>
    <col min="67" max="16384" width="11.25" style="8" hidden="1"/>
  </cols>
  <sheetData>
    <row r="1" spans="1:66" ht="23.25" customHeight="1" x14ac:dyDescent="0.25">
      <c r="A1" s="151" t="s">
        <v>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"/>
      <c r="Q1" s="1"/>
      <c r="R1" s="1"/>
      <c r="S1" s="1"/>
      <c r="T1" s="1"/>
      <c r="U1" s="2"/>
      <c r="V1" s="3"/>
      <c r="W1" s="2"/>
      <c r="X1" s="4"/>
      <c r="Y1" s="5"/>
      <c r="Z1" s="5"/>
      <c r="AA1" s="5"/>
      <c r="AB1" s="5"/>
      <c r="AC1" s="5"/>
      <c r="AD1" s="6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6" ht="8.2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12"/>
      <c r="W2" s="11"/>
      <c r="X2" s="11"/>
      <c r="Y2" s="13"/>
      <c r="Z2" s="10"/>
      <c r="AA2" s="10"/>
      <c r="AB2" s="10"/>
      <c r="AC2" s="13"/>
      <c r="AD2" s="14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5" customHeight="1" x14ac:dyDescent="0.25">
      <c r="A3" s="15" t="s">
        <v>10</v>
      </c>
      <c r="B3" s="10"/>
      <c r="C3" s="16"/>
      <c r="D3" s="13"/>
      <c r="E3" s="166" t="s">
        <v>12</v>
      </c>
      <c r="F3" s="166"/>
      <c r="G3" s="17"/>
      <c r="H3" s="17"/>
      <c r="I3" s="13"/>
      <c r="J3" s="18"/>
      <c r="K3" s="19" t="s">
        <v>26</v>
      </c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3"/>
      <c r="AD3" s="14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</row>
    <row r="4" spans="1:66" ht="7.5" customHeight="1" x14ac:dyDescent="0.25">
      <c r="A4" s="15"/>
      <c r="B4" s="10"/>
      <c r="C4" s="20"/>
      <c r="D4" s="13"/>
      <c r="E4" s="10"/>
      <c r="F4" s="17"/>
      <c r="G4" s="17"/>
      <c r="H4" s="1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3"/>
      <c r="Z4" s="13"/>
      <c r="AA4" s="13"/>
      <c r="AB4" s="13"/>
      <c r="AC4" s="13"/>
      <c r="AD4" s="14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</row>
    <row r="5" spans="1:66" ht="13.5" customHeight="1" x14ac:dyDescent="0.25">
      <c r="A5" s="15" t="s">
        <v>27</v>
      </c>
      <c r="B5" s="10"/>
      <c r="C5" s="21"/>
      <c r="D5" s="13"/>
      <c r="E5" s="167" t="s">
        <v>4</v>
      </c>
      <c r="F5" s="167"/>
      <c r="G5" s="22"/>
      <c r="H5" s="22"/>
      <c r="I5" s="21"/>
      <c r="J5" s="10"/>
      <c r="K5" s="94" t="s">
        <v>28</v>
      </c>
      <c r="L5" s="23" t="s">
        <v>4</v>
      </c>
      <c r="M5" s="10"/>
      <c r="N5" s="10"/>
      <c r="O5" s="10"/>
      <c r="P5" s="10"/>
      <c r="Q5" s="24"/>
      <c r="R5" s="24"/>
      <c r="S5" s="24"/>
      <c r="T5" s="24"/>
      <c r="U5" s="24"/>
      <c r="V5" s="10"/>
      <c r="W5" s="10"/>
      <c r="X5" s="10"/>
      <c r="Y5" s="10"/>
      <c r="Z5" s="10"/>
      <c r="AA5" s="10"/>
      <c r="AB5" s="10"/>
      <c r="AC5" s="10"/>
      <c r="AD5" s="25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</row>
    <row r="6" spans="1:66" s="7" customFormat="1" ht="6" customHeight="1" x14ac:dyDescent="0.25">
      <c r="A6" s="15"/>
      <c r="B6" s="10"/>
      <c r="C6" s="26"/>
      <c r="D6" s="26"/>
      <c r="E6" s="26"/>
      <c r="F6" s="26"/>
      <c r="G6" s="26"/>
      <c r="H6" s="26"/>
      <c r="I6" s="26"/>
      <c r="J6" s="10"/>
      <c r="K6" s="27"/>
      <c r="L6" s="27"/>
      <c r="M6" s="27"/>
      <c r="N6" s="27"/>
      <c r="O6" s="28"/>
      <c r="P6" s="10"/>
      <c r="Q6" s="10"/>
      <c r="R6" s="10"/>
      <c r="S6" s="10"/>
      <c r="T6" s="10"/>
      <c r="U6" s="10"/>
      <c r="V6" s="10"/>
      <c r="W6" s="10"/>
      <c r="X6" s="10"/>
      <c r="Y6" s="13"/>
      <c r="Z6" s="13"/>
      <c r="AA6" s="13"/>
      <c r="AB6" s="10"/>
      <c r="AC6" s="10"/>
      <c r="AD6" s="25"/>
      <c r="AE6" s="29"/>
    </row>
    <row r="7" spans="1:66" s="7" customFormat="1" x14ac:dyDescent="0.25">
      <c r="A7" s="15" t="s">
        <v>68</v>
      </c>
      <c r="B7" s="10"/>
      <c r="C7" s="26"/>
      <c r="D7" s="26"/>
      <c r="E7" s="167" t="s">
        <v>4</v>
      </c>
      <c r="F7" s="167"/>
      <c r="G7" s="22" t="str">
        <f>IF(AND(E5="ja",E7="ja"),"Krzg. Verpflegungspauschale bei Gestellung von Mahlzeiten durch den Arbeitgeber","")</f>
        <v/>
      </c>
      <c r="H7" s="26"/>
      <c r="I7" s="26"/>
      <c r="J7" s="10"/>
      <c r="K7" s="27"/>
      <c r="L7" s="27"/>
      <c r="M7" s="27"/>
      <c r="N7" s="27"/>
      <c r="O7" s="28"/>
      <c r="P7" s="10"/>
      <c r="Q7" s="10"/>
      <c r="R7" s="10"/>
      <c r="S7" s="10"/>
      <c r="T7" s="10"/>
      <c r="U7" s="10"/>
      <c r="V7" s="10"/>
      <c r="W7" s="10"/>
      <c r="X7" s="10"/>
      <c r="Y7" s="13"/>
      <c r="Z7" s="13"/>
      <c r="AA7" s="13"/>
      <c r="AB7" s="10"/>
      <c r="AC7" s="10"/>
      <c r="AD7" s="25"/>
      <c r="AE7" s="13"/>
    </row>
    <row r="8" spans="1:66" ht="13.5" thickBot="1" x14ac:dyDescent="0.3">
      <c r="A8" s="30" t="s">
        <v>1</v>
      </c>
      <c r="B8" s="31" t="s">
        <v>2</v>
      </c>
      <c r="C8" s="31" t="s">
        <v>9</v>
      </c>
      <c r="D8" s="31" t="s">
        <v>4</v>
      </c>
      <c r="E8" s="31"/>
      <c r="F8" s="31"/>
      <c r="G8" s="31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3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6" ht="56.25" customHeight="1" x14ac:dyDescent="0.25">
      <c r="A9" s="130" t="s">
        <v>35</v>
      </c>
      <c r="B9" s="131" t="s">
        <v>36</v>
      </c>
      <c r="C9" s="130" t="s">
        <v>37</v>
      </c>
      <c r="D9" s="131" t="s">
        <v>38</v>
      </c>
      <c r="E9" s="132" t="s">
        <v>41</v>
      </c>
      <c r="F9" s="163" t="s">
        <v>62</v>
      </c>
      <c r="G9" s="164"/>
      <c r="H9" s="165"/>
      <c r="I9" s="130" t="s">
        <v>24</v>
      </c>
      <c r="J9" s="198" t="s">
        <v>25</v>
      </c>
      <c r="K9" s="176" t="s">
        <v>63</v>
      </c>
      <c r="L9" s="155" t="s">
        <v>51</v>
      </c>
      <c r="M9" s="157" t="s">
        <v>53</v>
      </c>
      <c r="N9" s="159" t="s">
        <v>52</v>
      </c>
      <c r="O9" s="133" t="s">
        <v>58</v>
      </c>
      <c r="P9" s="178" t="s">
        <v>29</v>
      </c>
      <c r="Q9" s="134" t="s">
        <v>31</v>
      </c>
      <c r="R9" s="135" t="s">
        <v>32</v>
      </c>
      <c r="S9" s="135"/>
      <c r="T9" s="135" t="s">
        <v>7</v>
      </c>
      <c r="U9" s="135"/>
      <c r="V9" s="135" t="s">
        <v>8</v>
      </c>
      <c r="W9" s="135" t="s">
        <v>11</v>
      </c>
      <c r="X9" s="135" t="s">
        <v>5</v>
      </c>
      <c r="Y9" s="136" t="s">
        <v>6</v>
      </c>
      <c r="Z9" s="161" t="s">
        <v>67</v>
      </c>
      <c r="AA9" s="162"/>
      <c r="AB9" s="132" t="s">
        <v>30</v>
      </c>
      <c r="AC9" s="137" t="s">
        <v>43</v>
      </c>
      <c r="AD9" s="194" t="s">
        <v>42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27.75" customHeight="1" thickBot="1" x14ac:dyDescent="0.3">
      <c r="A10" s="138" t="s">
        <v>33</v>
      </c>
      <c r="B10" s="139" t="s">
        <v>34</v>
      </c>
      <c r="C10" s="138" t="s">
        <v>33</v>
      </c>
      <c r="D10" s="139" t="s">
        <v>34</v>
      </c>
      <c r="E10" s="138" t="s">
        <v>39</v>
      </c>
      <c r="F10" s="140" t="s">
        <v>59</v>
      </c>
      <c r="G10" s="141" t="s">
        <v>60</v>
      </c>
      <c r="H10" s="142" t="s">
        <v>61</v>
      </c>
      <c r="I10" s="143" t="s">
        <v>40</v>
      </c>
      <c r="J10" s="199"/>
      <c r="K10" s="177"/>
      <c r="L10" s="156"/>
      <c r="M10" s="158"/>
      <c r="N10" s="160"/>
      <c r="O10" s="144"/>
      <c r="P10" s="179"/>
      <c r="Q10" s="145"/>
      <c r="R10" s="146"/>
      <c r="S10" s="146"/>
      <c r="T10" s="141"/>
      <c r="U10" s="141"/>
      <c r="V10" s="141"/>
      <c r="W10" s="147"/>
      <c r="X10" s="141"/>
      <c r="Y10" s="148"/>
      <c r="Z10" s="138" t="s">
        <v>44</v>
      </c>
      <c r="AA10" s="149" t="s">
        <v>57</v>
      </c>
      <c r="AB10" s="150" t="s">
        <v>44</v>
      </c>
      <c r="AC10" s="150"/>
      <c r="AD10" s="195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s="124" customFormat="1" x14ac:dyDescent="0.2">
      <c r="A11" s="86"/>
      <c r="B11" s="87"/>
      <c r="C11" s="86"/>
      <c r="D11" s="87"/>
      <c r="E11" s="34" t="s">
        <v>4</v>
      </c>
      <c r="F11" s="109"/>
      <c r="G11" s="110"/>
      <c r="H11" s="111"/>
      <c r="I11" s="35"/>
      <c r="J11" s="36"/>
      <c r="K11" s="37"/>
      <c r="L11" s="38" t="s">
        <v>9</v>
      </c>
      <c r="M11" s="39" t="s">
        <v>4</v>
      </c>
      <c r="N11" s="40" t="s">
        <v>4</v>
      </c>
      <c r="O11" s="99">
        <f>IF(AND(L11="ja",M11="nein",N11="nein"),K11*0.3,IF(AND(L11="nein",OR(M11="ja",N11="ja")),K11*0.2,0))</f>
        <v>0</v>
      </c>
      <c r="P11" s="41"/>
      <c r="Q11" s="42">
        <f t="shared" ref="Q11:Q34" si="0">IF(OR(ISBLANK(A11),ISBLANK(B11),ISBLANK(C11),ISBLANK(D11)),0,DATEDIF(A11,C11,"d")+1)</f>
        <v>0</v>
      </c>
      <c r="R11" s="43">
        <f>IF(AND(Q11=1,U11&gt;8/24),14,IF(AND(Q11=2,E11="ja"),28,IF(Q11&gt;2,(Q11-2)*28+2*14,IF(AND(AND(Q11=2,((24/24-B11)+((0/24)+D11))&gt;8/24),E11="nein"),14,0))))</f>
        <v>0</v>
      </c>
      <c r="S11" s="43"/>
      <c r="T11" s="44">
        <f t="shared" ref="T11:T45" si="1">IF(A11=C11,1,0)</f>
        <v>1</v>
      </c>
      <c r="U11" s="45">
        <f t="shared" ref="U11:U45" si="2">IF(OR(ISBLANK(A11),ISBLANK(B11),ISBLANK(C11),ISBLANK(D11)),0,IF(A11=C11,D11-B11,(IF(AND((A11&lt;&gt;C11),D11&lt;B11),24-B11+D11,24-B11+D11))))</f>
        <v>0</v>
      </c>
      <c r="V11" s="44" t="e">
        <f>IF(T11=1,IF(U11&gt;#REF!,1,0)*#REF!,0)</f>
        <v>#REF!</v>
      </c>
      <c r="W11" s="44">
        <f t="shared" ref="W11:W45" si="3">IF(C11-A11=0,0,C11-A11-1)</f>
        <v>0</v>
      </c>
      <c r="X11" s="45">
        <f t="shared" ref="X11:X45" si="4">B11</f>
        <v>0</v>
      </c>
      <c r="Y11" s="46">
        <f t="shared" ref="Y11:Y45" si="5">D11</f>
        <v>0</v>
      </c>
      <c r="Z11" s="99">
        <f>IF($E$7="nein",0,IF(AND($E$5="ja",$E$7="ja",SUM(F11:H12)&lt;&gt;0),IF(AND(Q11=1,U11&gt;8/24),14,IF(AND(AND(Q11=2,U11&gt;8/24),E11="ja"),28,IF(Q11&gt;2,(Q11-2)*28+2*14,IF(AND(AND(Q11=2,((24/24-B11)+((0/24)+D11))&gt;8/24),E11="nein"),14,IF(OR(AND(ISBLANK(A11),ISBLANK(B11),ISBLANK(C11),ISBLANK(D11))),0,0)))))-(F11*Tabelle1!$C$2+G11*Tabelle1!$C$3+H11*Tabelle1!$C$4),IF(AND(Q11=1,U11&gt;8/24),14,IF(AND(AND(Q11=2,U11&gt;8/24),E11="ja"),28,IF(Q11&gt;2,(Q11-2)*28+2*14,IF(AND(AND(Q11=2,((24/24-B11)+((0/24)+D11))&gt;8/24),E11="nein"),14,IF(OR(AND(ISBLANK(A11),ISBLANK(B11),ISBLANK(C11),ISBLANK(D11))),0,0)))))))</f>
        <v>0</v>
      </c>
      <c r="AA11" s="122" t="str">
        <f>IF($E$7="nein","",IF(AND($E$5="ja",$E$7="ja",SUM(F11:H12)&lt;&gt;0),"X",""))</f>
        <v/>
      </c>
      <c r="AB11" s="101">
        <f>IF(AND(E5="ja",L5="ja"),P11*20,0)</f>
        <v>0</v>
      </c>
      <c r="AC11" s="119"/>
      <c r="AD11" s="47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</row>
    <row r="12" spans="1:66" s="124" customFormat="1" x14ac:dyDescent="0.2">
      <c r="A12" s="88"/>
      <c r="B12" s="89"/>
      <c r="C12" s="88"/>
      <c r="D12" s="89"/>
      <c r="E12" s="48" t="s">
        <v>4</v>
      </c>
      <c r="F12" s="112"/>
      <c r="G12" s="113"/>
      <c r="H12" s="114"/>
      <c r="I12" s="35"/>
      <c r="J12" s="36"/>
      <c r="K12" s="37"/>
      <c r="L12" s="49" t="s">
        <v>9</v>
      </c>
      <c r="M12" s="50" t="s">
        <v>4</v>
      </c>
      <c r="N12" s="51" t="s">
        <v>4</v>
      </c>
      <c r="O12" s="103">
        <f t="shared" ref="O12:O45" si="6">IF(AND(L12="ja",M12="nein",N12="nein"),K12*0.3,IF(AND(L12="nein",OR(M12="ja",N12="ja")),K12*0.2,0))</f>
        <v>0</v>
      </c>
      <c r="P12" s="41"/>
      <c r="Q12" s="42">
        <f t="shared" si="0"/>
        <v>0</v>
      </c>
      <c r="R12" s="104"/>
      <c r="S12" s="104"/>
      <c r="T12" s="105">
        <f t="shared" si="1"/>
        <v>1</v>
      </c>
      <c r="U12" s="45">
        <f t="shared" si="2"/>
        <v>0</v>
      </c>
      <c r="V12" s="105" t="e">
        <f>IF(T12=1,IF(U12&gt;#REF!,1,0)*#REF!,0)</f>
        <v>#REF!</v>
      </c>
      <c r="W12" s="105">
        <f t="shared" si="3"/>
        <v>0</v>
      </c>
      <c r="X12" s="106">
        <f t="shared" si="4"/>
        <v>0</v>
      </c>
      <c r="Y12" s="107">
        <f t="shared" si="5"/>
        <v>0</v>
      </c>
      <c r="Z12" s="103">
        <f>IF($E$7="nein",0,IF(AND($E$5="ja",$E$7="ja",SUM(F12:H13)&lt;&gt;0),IF(AND(Q12=1,U12&gt;8/24),14,IF(AND(AND(Q12=2,U12&gt;8/24),E12="ja"),28,IF(Q12&gt;2,(Q12-2)*28+2*14,IF(AND(AND(Q12=2,((24/24-B12)+((0/24)+D12))&gt;8/24),E12="nein"),14,IF(OR(AND(ISBLANK(A12),ISBLANK(B12),ISBLANK(C12),ISBLANK(D12))),0,0)))))-(F12*Tabelle1!$C$2+G12*Tabelle1!$C$3+H12*Tabelle1!$C$4),IF(AND(Q12=1,U12&gt;8/24),14,IF(AND(AND(Q12=2,U12&gt;8/24),E12="ja"),28,IF(Q12&gt;2,(Q12-2)*28+2*14,IF(AND(AND(Q12=2,((24/24-B12)+((0/24)+D12))&gt;8/24),E12="nein"),14,IF(OR(AND(ISBLANK(A12),ISBLANK(B12),ISBLANK(C12),ISBLANK(D12))),0,0)))))))</f>
        <v>0</v>
      </c>
      <c r="AA12" s="125" t="str">
        <f t="shared" ref="AA12:AA45" si="7">IF($E$7="nein","",IF(AND($E$5="ja",$E$7="ja",SUM(F12:H13)&lt;&gt;0),"X",""))</f>
        <v/>
      </c>
      <c r="AB12" s="108">
        <f>IF(AND(E5="ja",L5="ja"),P12*20,0)</f>
        <v>0</v>
      </c>
      <c r="AC12" s="120"/>
      <c r="AD12" s="47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</row>
    <row r="13" spans="1:66" s="123" customFormat="1" x14ac:dyDescent="0.2">
      <c r="A13" s="88"/>
      <c r="B13" s="89"/>
      <c r="C13" s="88"/>
      <c r="D13" s="89"/>
      <c r="E13" s="52" t="s">
        <v>4</v>
      </c>
      <c r="F13" s="112"/>
      <c r="G13" s="113"/>
      <c r="H13" s="114"/>
      <c r="I13" s="35"/>
      <c r="J13" s="36"/>
      <c r="K13" s="37"/>
      <c r="L13" s="49" t="s">
        <v>9</v>
      </c>
      <c r="M13" s="50" t="s">
        <v>4</v>
      </c>
      <c r="N13" s="51" t="s">
        <v>4</v>
      </c>
      <c r="O13" s="103">
        <f t="shared" si="6"/>
        <v>0</v>
      </c>
      <c r="P13" s="41"/>
      <c r="Q13" s="42">
        <f t="shared" si="0"/>
        <v>0</v>
      </c>
      <c r="R13" s="104"/>
      <c r="S13" s="104"/>
      <c r="T13" s="105">
        <f t="shared" si="1"/>
        <v>1</v>
      </c>
      <c r="U13" s="45">
        <f t="shared" si="2"/>
        <v>0</v>
      </c>
      <c r="V13" s="105" t="e">
        <f>IF(T13=1,IF(U13&gt;#REF!,1,0)*#REF!,0)</f>
        <v>#REF!</v>
      </c>
      <c r="W13" s="105">
        <f t="shared" si="3"/>
        <v>0</v>
      </c>
      <c r="X13" s="106">
        <f t="shared" si="4"/>
        <v>0</v>
      </c>
      <c r="Y13" s="107">
        <f t="shared" si="5"/>
        <v>0</v>
      </c>
      <c r="Z13" s="103">
        <f>IF($E$7="nein",0,IF(AND($E$5="ja",$E$7="ja",SUM(F13:H14)&lt;&gt;0),IF(AND(Q13=1,U13&gt;8/24),14,IF(AND(AND(Q13=2,U13&gt;8/24),E13="ja"),28,IF(Q13&gt;2,(Q13-2)*28+2*14,IF(AND(AND(Q13=2,((24/24-B13)+((0/24)+D13))&gt;8/24),E13="nein"),14,IF(OR(AND(ISBLANK(A13),ISBLANK(B13),ISBLANK(C13),ISBLANK(D13))),0,0)))))-(F13*Tabelle1!$C$2+G13*Tabelle1!$C$3+H13*Tabelle1!$C$4),IF(AND(Q13=1,U13&gt;8/24),14,IF(AND(AND(Q13=2,U13&gt;8/24),E13="ja"),28,IF(Q13&gt;2,(Q13-2)*28+2*14,IF(AND(AND(Q13=2,((24/24-B13)+((0/24)+D13))&gt;8/24),E13="nein"),14,IF(OR(AND(ISBLANK(A13),ISBLANK(B13),ISBLANK(C13),ISBLANK(D13))),0,0)))))))</f>
        <v>0</v>
      </c>
      <c r="AA13" s="125" t="str">
        <f t="shared" si="7"/>
        <v/>
      </c>
      <c r="AB13" s="108">
        <f>IF(AND(E5="ja",L5="ja"),P13*20,0)</f>
        <v>0</v>
      </c>
      <c r="AC13" s="120"/>
      <c r="AD13" s="47"/>
    </row>
    <row r="14" spans="1:66" s="124" customFormat="1" x14ac:dyDescent="0.2">
      <c r="A14" s="88"/>
      <c r="B14" s="89"/>
      <c r="C14" s="88"/>
      <c r="D14" s="89"/>
      <c r="E14" s="52" t="s">
        <v>4</v>
      </c>
      <c r="F14" s="112"/>
      <c r="G14" s="113"/>
      <c r="H14" s="114"/>
      <c r="I14" s="35"/>
      <c r="J14" s="36"/>
      <c r="K14" s="37"/>
      <c r="L14" s="49" t="s">
        <v>9</v>
      </c>
      <c r="M14" s="50" t="s">
        <v>4</v>
      </c>
      <c r="N14" s="51" t="s">
        <v>4</v>
      </c>
      <c r="O14" s="103">
        <f t="shared" si="6"/>
        <v>0</v>
      </c>
      <c r="P14" s="41"/>
      <c r="Q14" s="42">
        <f t="shared" si="0"/>
        <v>0</v>
      </c>
      <c r="R14" s="104"/>
      <c r="S14" s="104"/>
      <c r="T14" s="105">
        <f t="shared" si="1"/>
        <v>1</v>
      </c>
      <c r="U14" s="45">
        <f t="shared" si="2"/>
        <v>0</v>
      </c>
      <c r="V14" s="105" t="e">
        <f>IF(T14=1,IF(U14&gt;#REF!,1,0)*#REF!,0)</f>
        <v>#REF!</v>
      </c>
      <c r="W14" s="105">
        <f t="shared" si="3"/>
        <v>0</v>
      </c>
      <c r="X14" s="106">
        <f t="shared" si="4"/>
        <v>0</v>
      </c>
      <c r="Y14" s="107">
        <f t="shared" si="5"/>
        <v>0</v>
      </c>
      <c r="Z14" s="103">
        <f>IF($E$7="nein",0,IF(AND($E$5="ja",$E$7="ja",SUM(F14:H15)&lt;&gt;0),IF(AND(Q14=1,U14&gt;8/24),14,IF(AND(AND(Q14=2,U14&gt;8/24),E14="ja"),28,IF(Q14&gt;2,(Q14-2)*28+2*14,IF(AND(AND(Q14=2,((24/24-B14)+((0/24)+D14))&gt;8/24),E14="nein"),14,IF(OR(AND(ISBLANK(A14),ISBLANK(B14),ISBLANK(C14),ISBLANK(D14))),0,0)))))-(F14*Tabelle1!$C$2+G14*Tabelle1!$C$3+H14*Tabelle1!$C$4),IF(AND(Q14=1,U14&gt;8/24),14,IF(AND(AND(Q14=2,U14&gt;8/24),E14="ja"),28,IF(Q14&gt;2,(Q14-2)*28+2*14,IF(AND(AND(Q14=2,((24/24-B14)+((0/24)+D14))&gt;8/24),E14="nein"),14,IF(OR(AND(ISBLANK(A14),ISBLANK(B14),ISBLANK(C14),ISBLANK(D14))),0,0)))))))</f>
        <v>0</v>
      </c>
      <c r="AA14" s="126" t="str">
        <f t="shared" si="7"/>
        <v/>
      </c>
      <c r="AB14" s="108">
        <f>IF(AND(E5="ja",L5="ja"),P14*20,0)</f>
        <v>0</v>
      </c>
      <c r="AC14" s="120"/>
      <c r="AD14" s="47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</row>
    <row r="15" spans="1:66" s="123" customFormat="1" x14ac:dyDescent="0.2">
      <c r="A15" s="88"/>
      <c r="B15" s="89"/>
      <c r="C15" s="88"/>
      <c r="D15" s="89"/>
      <c r="E15" s="52" t="s">
        <v>4</v>
      </c>
      <c r="F15" s="112"/>
      <c r="G15" s="113"/>
      <c r="H15" s="114"/>
      <c r="I15" s="35"/>
      <c r="J15" s="36"/>
      <c r="K15" s="37"/>
      <c r="L15" s="49" t="s">
        <v>9</v>
      </c>
      <c r="M15" s="50" t="s">
        <v>4</v>
      </c>
      <c r="N15" s="51" t="s">
        <v>4</v>
      </c>
      <c r="O15" s="103">
        <f t="shared" si="6"/>
        <v>0</v>
      </c>
      <c r="P15" s="41"/>
      <c r="Q15" s="42">
        <f t="shared" si="0"/>
        <v>0</v>
      </c>
      <c r="R15" s="104"/>
      <c r="S15" s="104"/>
      <c r="T15" s="105">
        <f t="shared" si="1"/>
        <v>1</v>
      </c>
      <c r="U15" s="45">
        <f t="shared" si="2"/>
        <v>0</v>
      </c>
      <c r="V15" s="105" t="e">
        <f>IF(T15=1,IF(U15&gt;#REF!,1,0)*#REF!,0)</f>
        <v>#REF!</v>
      </c>
      <c r="W15" s="105">
        <f t="shared" si="3"/>
        <v>0</v>
      </c>
      <c r="X15" s="106">
        <f t="shared" si="4"/>
        <v>0</v>
      </c>
      <c r="Y15" s="107">
        <f t="shared" si="5"/>
        <v>0</v>
      </c>
      <c r="Z15" s="103">
        <f>IF($E$7="nein",0,IF(AND($E$5="ja",$E$7="ja",SUM(F15:H16)&lt;&gt;0),IF(AND(Q15=1,U15&gt;8/24),14,IF(AND(AND(Q15=2,U15&gt;8/24),E15="ja"),28,IF(Q15&gt;2,(Q15-2)*28+2*14,IF(AND(AND(Q15=2,((24/24-B15)+((0/24)+D15))&gt;8/24),E15="nein"),14,IF(OR(AND(ISBLANK(A15),ISBLANK(B15),ISBLANK(C15),ISBLANK(D15))),0,0)))))-(F15*Tabelle1!$C$2+G15*Tabelle1!$C$3+H15*Tabelle1!$C$4),IF(AND(Q15=1,U15&gt;8/24),14,IF(AND(AND(Q15=2,U15&gt;8/24),E15="ja"),28,IF(Q15&gt;2,(Q15-2)*28+2*14,IF(AND(AND(Q15=2,((24/24-B15)+((0/24)+D15))&gt;8/24),E15="nein"),14,IF(OR(AND(ISBLANK(A15),ISBLANK(B15),ISBLANK(C15),ISBLANK(D15))),0,0)))))))</f>
        <v>0</v>
      </c>
      <c r="AA15" s="126" t="str">
        <f t="shared" si="7"/>
        <v/>
      </c>
      <c r="AB15" s="108">
        <f>IF(AND(E5="ja",L5="ja"),P15*20,0)</f>
        <v>0</v>
      </c>
      <c r="AC15" s="120"/>
      <c r="AD15" s="47"/>
    </row>
    <row r="16" spans="1:66" s="124" customFormat="1" x14ac:dyDescent="0.2">
      <c r="A16" s="88"/>
      <c r="B16" s="89"/>
      <c r="C16" s="88"/>
      <c r="D16" s="89"/>
      <c r="E16" s="52" t="s">
        <v>4</v>
      </c>
      <c r="F16" s="112"/>
      <c r="G16" s="113"/>
      <c r="H16" s="114"/>
      <c r="I16" s="35"/>
      <c r="J16" s="36"/>
      <c r="K16" s="37"/>
      <c r="L16" s="49" t="s">
        <v>9</v>
      </c>
      <c r="M16" s="50" t="s">
        <v>4</v>
      </c>
      <c r="N16" s="51" t="s">
        <v>4</v>
      </c>
      <c r="O16" s="103">
        <f t="shared" si="6"/>
        <v>0</v>
      </c>
      <c r="P16" s="41"/>
      <c r="Q16" s="42">
        <f t="shared" si="0"/>
        <v>0</v>
      </c>
      <c r="R16" s="104"/>
      <c r="S16" s="104"/>
      <c r="T16" s="105">
        <f t="shared" si="1"/>
        <v>1</v>
      </c>
      <c r="U16" s="45">
        <f t="shared" si="2"/>
        <v>0</v>
      </c>
      <c r="V16" s="105" t="e">
        <f>IF(T16=1,IF(U16&gt;#REF!,1,0)*#REF!,0)</f>
        <v>#REF!</v>
      </c>
      <c r="W16" s="105">
        <f t="shared" si="3"/>
        <v>0</v>
      </c>
      <c r="X16" s="106">
        <f t="shared" si="4"/>
        <v>0</v>
      </c>
      <c r="Y16" s="107">
        <f t="shared" si="5"/>
        <v>0</v>
      </c>
      <c r="Z16" s="103">
        <f>IF($E$7="nein",0,IF(AND($E$5="ja",$E$7="ja",SUM(F16:H17)&lt;&gt;0),IF(AND(Q16=1,U16&gt;8/24),14,IF(AND(AND(Q16=2,U16&gt;8/24),E16="ja"),28,IF(Q16&gt;2,(Q16-2)*28+2*14,IF(AND(AND(Q16=2,((24/24-B16)+((0/24)+D16))&gt;8/24),E16="nein"),14,IF(OR(AND(ISBLANK(A16),ISBLANK(B16),ISBLANK(C16),ISBLANK(D16))),0,0)))))-(F16*Tabelle1!$C$2+G16*Tabelle1!$C$3+H16*Tabelle1!$C$4),IF(AND(Q16=1,U16&gt;8/24),14,IF(AND(AND(Q16=2,U16&gt;8/24),E16="ja"),28,IF(Q16&gt;2,(Q16-2)*28+2*14,IF(AND(AND(Q16=2,((24/24-B16)+((0/24)+D16))&gt;8/24),E16="nein"),14,IF(OR(AND(ISBLANK(A16),ISBLANK(B16),ISBLANK(C16),ISBLANK(D16))),0,0)))))))</f>
        <v>0</v>
      </c>
      <c r="AA16" s="126" t="str">
        <f t="shared" si="7"/>
        <v/>
      </c>
      <c r="AB16" s="108">
        <f>IF(AND(E5="ja",L5="ja"),P16*20,0)</f>
        <v>0</v>
      </c>
      <c r="AC16" s="120"/>
      <c r="AD16" s="47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</row>
    <row r="17" spans="1:66" s="123" customFormat="1" x14ac:dyDescent="0.2">
      <c r="A17" s="88"/>
      <c r="B17" s="89"/>
      <c r="C17" s="88"/>
      <c r="D17" s="89"/>
      <c r="E17" s="52" t="s">
        <v>4</v>
      </c>
      <c r="F17" s="112"/>
      <c r="G17" s="113"/>
      <c r="H17" s="114"/>
      <c r="I17" s="35"/>
      <c r="J17" s="36"/>
      <c r="K17" s="37"/>
      <c r="L17" s="49" t="s">
        <v>9</v>
      </c>
      <c r="M17" s="50" t="s">
        <v>4</v>
      </c>
      <c r="N17" s="51" t="s">
        <v>4</v>
      </c>
      <c r="O17" s="103">
        <f t="shared" si="6"/>
        <v>0</v>
      </c>
      <c r="P17" s="41"/>
      <c r="Q17" s="42">
        <f t="shared" si="0"/>
        <v>0</v>
      </c>
      <c r="R17" s="104"/>
      <c r="S17" s="104"/>
      <c r="T17" s="105">
        <f t="shared" si="1"/>
        <v>1</v>
      </c>
      <c r="U17" s="45">
        <f t="shared" si="2"/>
        <v>0</v>
      </c>
      <c r="V17" s="105" t="e">
        <f>IF(T17=1,IF(U17&gt;#REF!,1,0)*#REF!,0)</f>
        <v>#REF!</v>
      </c>
      <c r="W17" s="105">
        <f t="shared" si="3"/>
        <v>0</v>
      </c>
      <c r="X17" s="106">
        <f t="shared" si="4"/>
        <v>0</v>
      </c>
      <c r="Y17" s="107">
        <f t="shared" si="5"/>
        <v>0</v>
      </c>
      <c r="Z17" s="103">
        <f>IF($E$7="nein",0,IF(AND($E$5="ja",$E$7="ja",SUM(F17:H18)&lt;&gt;0),IF(AND(Q17=1,U17&gt;8/24),14,IF(AND(AND(Q17=2,U17&gt;8/24),E17="ja"),28,IF(Q17&gt;2,(Q17-2)*28+2*14,IF(AND(AND(Q17=2,((24/24-B17)+((0/24)+D17))&gt;8/24),E17="nein"),14,IF(OR(AND(ISBLANK(A17),ISBLANK(B17),ISBLANK(C17),ISBLANK(D17))),0,0)))))-(F17*Tabelle1!$C$2+G17*Tabelle1!$C$3+H17*Tabelle1!$C$4),IF(AND(Q17=1,U17&gt;8/24),14,IF(AND(AND(Q17=2,U17&gt;8/24),E17="ja"),28,IF(Q17&gt;2,(Q17-2)*28+2*14,IF(AND(AND(Q17=2,((24/24-B17)+((0/24)+D17))&gt;8/24),E17="nein"),14,IF(OR(AND(ISBLANK(A17),ISBLANK(B17),ISBLANK(C17),ISBLANK(D17))),0,0)))))))</f>
        <v>0</v>
      </c>
      <c r="AA17" s="126" t="str">
        <f t="shared" si="7"/>
        <v/>
      </c>
      <c r="AB17" s="108">
        <f>IF(AND(E5="ja",L5="ja"),P17*20,0)</f>
        <v>0</v>
      </c>
      <c r="AC17" s="120"/>
      <c r="AD17" s="47"/>
    </row>
    <row r="18" spans="1:66" s="124" customFormat="1" x14ac:dyDescent="0.2">
      <c r="A18" s="88"/>
      <c r="B18" s="89"/>
      <c r="C18" s="88"/>
      <c r="D18" s="89"/>
      <c r="E18" s="52" t="s">
        <v>4</v>
      </c>
      <c r="F18" s="112"/>
      <c r="G18" s="113"/>
      <c r="H18" s="114"/>
      <c r="I18" s="35"/>
      <c r="J18" s="36"/>
      <c r="K18" s="37"/>
      <c r="L18" s="49" t="s">
        <v>9</v>
      </c>
      <c r="M18" s="50" t="s">
        <v>4</v>
      </c>
      <c r="N18" s="51" t="s">
        <v>4</v>
      </c>
      <c r="O18" s="103">
        <f t="shared" si="6"/>
        <v>0</v>
      </c>
      <c r="P18" s="41"/>
      <c r="Q18" s="42">
        <f t="shared" si="0"/>
        <v>0</v>
      </c>
      <c r="R18" s="104"/>
      <c r="S18" s="104"/>
      <c r="T18" s="105">
        <f t="shared" si="1"/>
        <v>1</v>
      </c>
      <c r="U18" s="45">
        <f t="shared" si="2"/>
        <v>0</v>
      </c>
      <c r="V18" s="105" t="e">
        <f>IF(T18=1,IF(U18&gt;#REF!,1,0)*#REF!,0)</f>
        <v>#REF!</v>
      </c>
      <c r="W18" s="105">
        <f t="shared" si="3"/>
        <v>0</v>
      </c>
      <c r="X18" s="106">
        <f t="shared" si="4"/>
        <v>0</v>
      </c>
      <c r="Y18" s="107">
        <f t="shared" si="5"/>
        <v>0</v>
      </c>
      <c r="Z18" s="103">
        <f>IF($E$7="nein",0,IF(AND($E$5="ja",$E$7="ja",SUM(F18:H19)&lt;&gt;0),IF(AND(Q18=1,U18&gt;8/24),14,IF(AND(AND(Q18=2,U18&gt;8/24),E18="ja"),28,IF(Q18&gt;2,(Q18-2)*28+2*14,IF(AND(AND(Q18=2,((24/24-B18)+((0/24)+D18))&gt;8/24),E18="nein"),14,IF(OR(AND(ISBLANK(A18),ISBLANK(B18),ISBLANK(C18),ISBLANK(D18))),0,0)))))-(F18*Tabelle1!$C$2+G18*Tabelle1!$C$3+H18*Tabelle1!$C$4),IF(AND(Q18=1,U18&gt;8/24),14,IF(AND(AND(Q18=2,U18&gt;8/24),E18="ja"),28,IF(Q18&gt;2,(Q18-2)*28+2*14,IF(AND(AND(Q18=2,((24/24-B18)+((0/24)+D18))&gt;8/24),E18="nein"),14,IF(OR(AND(ISBLANK(A18),ISBLANK(B18),ISBLANK(C18),ISBLANK(D18))),0,0)))))))</f>
        <v>0</v>
      </c>
      <c r="AA18" s="126" t="str">
        <f t="shared" si="7"/>
        <v/>
      </c>
      <c r="AB18" s="108">
        <f>IF(AND(E5="ja",L5="ja"),P18*20,0)</f>
        <v>0</v>
      </c>
      <c r="AC18" s="120"/>
      <c r="AD18" s="47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</row>
    <row r="19" spans="1:66" s="123" customFormat="1" x14ac:dyDescent="0.2">
      <c r="A19" s="88"/>
      <c r="B19" s="89"/>
      <c r="C19" s="88"/>
      <c r="D19" s="89"/>
      <c r="E19" s="52" t="s">
        <v>4</v>
      </c>
      <c r="F19" s="112"/>
      <c r="G19" s="113"/>
      <c r="H19" s="114"/>
      <c r="I19" s="35"/>
      <c r="J19" s="36"/>
      <c r="K19" s="37"/>
      <c r="L19" s="49" t="s">
        <v>9</v>
      </c>
      <c r="M19" s="50" t="s">
        <v>4</v>
      </c>
      <c r="N19" s="51" t="s">
        <v>4</v>
      </c>
      <c r="O19" s="103">
        <f t="shared" si="6"/>
        <v>0</v>
      </c>
      <c r="P19" s="41"/>
      <c r="Q19" s="42">
        <f t="shared" si="0"/>
        <v>0</v>
      </c>
      <c r="R19" s="104"/>
      <c r="S19" s="104"/>
      <c r="T19" s="105">
        <f t="shared" si="1"/>
        <v>1</v>
      </c>
      <c r="U19" s="45">
        <f t="shared" si="2"/>
        <v>0</v>
      </c>
      <c r="V19" s="105" t="e">
        <f>IF(T19=1,IF(U19&gt;#REF!,1,0)*#REF!,0)</f>
        <v>#REF!</v>
      </c>
      <c r="W19" s="105">
        <f t="shared" si="3"/>
        <v>0</v>
      </c>
      <c r="X19" s="106">
        <f t="shared" si="4"/>
        <v>0</v>
      </c>
      <c r="Y19" s="107">
        <f t="shared" si="5"/>
        <v>0</v>
      </c>
      <c r="Z19" s="103">
        <f>IF($E$7="nein",0,IF(AND($E$5="ja",$E$7="ja",SUM(F19:H20)&lt;&gt;0),IF(AND(Q19=1,U19&gt;8/24),14,IF(AND(AND(Q19=2,U19&gt;8/24),E19="ja"),28,IF(Q19&gt;2,(Q19-2)*28+2*14,IF(AND(AND(Q19=2,((24/24-B19)+((0/24)+D19))&gt;8/24),E19="nein"),14,IF(OR(AND(ISBLANK(A19),ISBLANK(B19),ISBLANK(C19),ISBLANK(D19))),0,0)))))-(F19*Tabelle1!$C$2+G19*Tabelle1!$C$3+H19*Tabelle1!$C$4),IF(AND(Q19=1,U19&gt;8/24),14,IF(AND(AND(Q19=2,U19&gt;8/24),E19="ja"),28,IF(Q19&gt;2,(Q19-2)*28+2*14,IF(AND(AND(Q19=2,((24/24-B19)+((0/24)+D19))&gt;8/24),E19="nein"),14,IF(OR(AND(ISBLANK(A19),ISBLANK(B19),ISBLANK(C19),ISBLANK(D19))),0,0)))))))</f>
        <v>0</v>
      </c>
      <c r="AA19" s="126" t="str">
        <f t="shared" si="7"/>
        <v/>
      </c>
      <c r="AB19" s="108">
        <f>IF(AND(E5="ja",L5="ja"),P19*20,0)</f>
        <v>0</v>
      </c>
      <c r="AC19" s="120"/>
      <c r="AD19" s="47"/>
    </row>
    <row r="20" spans="1:66" s="124" customFormat="1" x14ac:dyDescent="0.2">
      <c r="A20" s="88"/>
      <c r="B20" s="89"/>
      <c r="C20" s="88"/>
      <c r="D20" s="89"/>
      <c r="E20" s="52" t="s">
        <v>4</v>
      </c>
      <c r="F20" s="112"/>
      <c r="G20" s="113"/>
      <c r="H20" s="114"/>
      <c r="I20" s="35"/>
      <c r="J20" s="36"/>
      <c r="K20" s="37"/>
      <c r="L20" s="49" t="s">
        <v>9</v>
      </c>
      <c r="M20" s="50" t="s">
        <v>4</v>
      </c>
      <c r="N20" s="51" t="s">
        <v>4</v>
      </c>
      <c r="O20" s="103">
        <f t="shared" si="6"/>
        <v>0</v>
      </c>
      <c r="P20" s="41"/>
      <c r="Q20" s="42">
        <f t="shared" si="0"/>
        <v>0</v>
      </c>
      <c r="R20" s="104"/>
      <c r="S20" s="104"/>
      <c r="T20" s="105">
        <f t="shared" si="1"/>
        <v>1</v>
      </c>
      <c r="U20" s="45">
        <f t="shared" si="2"/>
        <v>0</v>
      </c>
      <c r="V20" s="105" t="e">
        <f>IF(T20=1,IF(U20&gt;#REF!,1,0)*#REF!,0)</f>
        <v>#REF!</v>
      </c>
      <c r="W20" s="105">
        <f t="shared" si="3"/>
        <v>0</v>
      </c>
      <c r="X20" s="106">
        <f t="shared" si="4"/>
        <v>0</v>
      </c>
      <c r="Y20" s="107">
        <f t="shared" si="5"/>
        <v>0</v>
      </c>
      <c r="Z20" s="103">
        <f>IF($E$7="nein",0,IF(AND($E$5="ja",$E$7="ja",SUM(F20:H21)&lt;&gt;0),IF(AND(Q20=1,U20&gt;8/24),14,IF(AND(AND(Q20=2,U20&gt;8/24),E20="ja"),28,IF(Q20&gt;2,(Q20-2)*28+2*14,IF(AND(AND(Q20=2,((24/24-B20)+((0/24)+D20))&gt;8/24),E20="nein"),14,IF(OR(AND(ISBLANK(A20),ISBLANK(B20),ISBLANK(C20),ISBLANK(D20))),0,0)))))-(F20*Tabelle1!$C$2+G20*Tabelle1!$C$3+H20*Tabelle1!$C$4),IF(AND(Q20=1,U20&gt;8/24),14,IF(AND(AND(Q20=2,U20&gt;8/24),E20="ja"),28,IF(Q20&gt;2,(Q20-2)*28+2*14,IF(AND(AND(Q20=2,((24/24-B20)+((0/24)+D20))&gt;8/24),E20="nein"),14,IF(OR(AND(ISBLANK(A20),ISBLANK(B20),ISBLANK(C20),ISBLANK(D20))),0,0)))))))</f>
        <v>0</v>
      </c>
      <c r="AA20" s="126" t="str">
        <f t="shared" si="7"/>
        <v/>
      </c>
      <c r="AB20" s="108">
        <f>IF(AND(E5="ja",L5="ja"),P20*20,0)</f>
        <v>0</v>
      </c>
      <c r="AC20" s="120"/>
      <c r="AD20" s="47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</row>
    <row r="21" spans="1:66" s="123" customFormat="1" x14ac:dyDescent="0.2">
      <c r="A21" s="88"/>
      <c r="B21" s="89"/>
      <c r="C21" s="88"/>
      <c r="D21" s="89"/>
      <c r="E21" s="52" t="s">
        <v>4</v>
      </c>
      <c r="F21" s="112"/>
      <c r="G21" s="113"/>
      <c r="H21" s="114"/>
      <c r="I21" s="35"/>
      <c r="J21" s="36"/>
      <c r="K21" s="37"/>
      <c r="L21" s="49" t="s">
        <v>9</v>
      </c>
      <c r="M21" s="50" t="s">
        <v>4</v>
      </c>
      <c r="N21" s="51" t="s">
        <v>4</v>
      </c>
      <c r="O21" s="103">
        <f t="shared" si="6"/>
        <v>0</v>
      </c>
      <c r="P21" s="41"/>
      <c r="Q21" s="42">
        <f t="shared" si="0"/>
        <v>0</v>
      </c>
      <c r="R21" s="104"/>
      <c r="S21" s="104"/>
      <c r="T21" s="105">
        <f t="shared" si="1"/>
        <v>1</v>
      </c>
      <c r="U21" s="45">
        <f t="shared" si="2"/>
        <v>0</v>
      </c>
      <c r="V21" s="105" t="e">
        <f>IF(T21=1,IF(U21&gt;#REF!,1,0)*#REF!,0)</f>
        <v>#REF!</v>
      </c>
      <c r="W21" s="105">
        <f t="shared" si="3"/>
        <v>0</v>
      </c>
      <c r="X21" s="106">
        <f t="shared" si="4"/>
        <v>0</v>
      </c>
      <c r="Y21" s="107">
        <f t="shared" si="5"/>
        <v>0</v>
      </c>
      <c r="Z21" s="103">
        <f>IF($E$7="nein",0,IF(AND($E$5="ja",$E$7="ja",SUM(F21:H22)&lt;&gt;0),IF(AND(Q21=1,U21&gt;8/24),14,IF(AND(AND(Q21=2,U21&gt;8/24),E21="ja"),28,IF(Q21&gt;2,(Q21-2)*28+2*14,IF(AND(AND(Q21=2,((24/24-B21)+((0/24)+D21))&gt;8/24),E21="nein"),14,IF(OR(AND(ISBLANK(A21),ISBLANK(B21),ISBLANK(C21),ISBLANK(D21))),0,0)))))-(F21*Tabelle1!$C$2+G21*Tabelle1!$C$3+H21*Tabelle1!$C$4),IF(AND(Q21=1,U21&gt;8/24),14,IF(AND(AND(Q21=2,U21&gt;8/24),E21="ja"),28,IF(Q21&gt;2,(Q21-2)*28+2*14,IF(AND(AND(Q21=2,((24/24-B21)+((0/24)+D21))&gt;8/24),E21="nein"),14,IF(OR(AND(ISBLANK(A21),ISBLANK(B21),ISBLANK(C21),ISBLANK(D21))),0,0)))))))</f>
        <v>0</v>
      </c>
      <c r="AA21" s="126" t="str">
        <f t="shared" si="7"/>
        <v/>
      </c>
      <c r="AB21" s="108">
        <f>IF(AND(E5="ja",L5="ja"),P21*20,0)</f>
        <v>0</v>
      </c>
      <c r="AC21" s="120"/>
      <c r="AD21" s="47"/>
    </row>
    <row r="22" spans="1:66" s="124" customFormat="1" x14ac:dyDescent="0.2">
      <c r="A22" s="88"/>
      <c r="B22" s="89"/>
      <c r="C22" s="88"/>
      <c r="D22" s="89"/>
      <c r="E22" s="52" t="s">
        <v>4</v>
      </c>
      <c r="F22" s="112"/>
      <c r="G22" s="113"/>
      <c r="H22" s="114"/>
      <c r="I22" s="35"/>
      <c r="J22" s="36"/>
      <c r="K22" s="37"/>
      <c r="L22" s="49" t="s">
        <v>9</v>
      </c>
      <c r="M22" s="50" t="s">
        <v>4</v>
      </c>
      <c r="N22" s="51" t="s">
        <v>4</v>
      </c>
      <c r="O22" s="103">
        <f t="shared" si="6"/>
        <v>0</v>
      </c>
      <c r="P22" s="41"/>
      <c r="Q22" s="42">
        <f t="shared" si="0"/>
        <v>0</v>
      </c>
      <c r="R22" s="104"/>
      <c r="S22" s="104"/>
      <c r="T22" s="105">
        <f t="shared" si="1"/>
        <v>1</v>
      </c>
      <c r="U22" s="45">
        <f t="shared" si="2"/>
        <v>0</v>
      </c>
      <c r="V22" s="105" t="e">
        <f>IF(T22=1,IF(U22&gt;#REF!,1,0)*#REF!,0)</f>
        <v>#REF!</v>
      </c>
      <c r="W22" s="105">
        <f t="shared" si="3"/>
        <v>0</v>
      </c>
      <c r="X22" s="106">
        <f t="shared" si="4"/>
        <v>0</v>
      </c>
      <c r="Y22" s="107">
        <f t="shared" si="5"/>
        <v>0</v>
      </c>
      <c r="Z22" s="103">
        <f>IF($E$7="nein",0,IF(AND($E$5="ja",$E$7="ja",SUM(F22:H23)&lt;&gt;0),IF(AND(Q22=1,U22&gt;8/24),14,IF(AND(AND(Q22=2,U22&gt;8/24),E22="ja"),28,IF(Q22&gt;2,(Q22-2)*28+2*14,IF(AND(AND(Q22=2,((24/24-B22)+((0/24)+D22))&gt;8/24),E22="nein"),14,IF(OR(AND(ISBLANK(A22),ISBLANK(B22),ISBLANK(C22),ISBLANK(D22))),0,0)))))-(F22*Tabelle1!$C$2+G22*Tabelle1!$C$3+H22*Tabelle1!$C$4),IF(AND(Q22=1,U22&gt;8/24),14,IF(AND(AND(Q22=2,U22&gt;8/24),E22="ja"),28,IF(Q22&gt;2,(Q22-2)*28+2*14,IF(AND(AND(Q22=2,((24/24-B22)+((0/24)+D22))&gt;8/24),E22="nein"),14,IF(OR(AND(ISBLANK(A22),ISBLANK(B22),ISBLANK(C22),ISBLANK(D22))),0,0)))))))</f>
        <v>0</v>
      </c>
      <c r="AA22" s="126" t="str">
        <f t="shared" si="7"/>
        <v/>
      </c>
      <c r="AB22" s="108">
        <f>IF(AND(E5="ja",L5="ja"),P22*20,0)</f>
        <v>0</v>
      </c>
      <c r="AC22" s="120"/>
      <c r="AD22" s="47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</row>
    <row r="23" spans="1:66" s="123" customFormat="1" x14ac:dyDescent="0.2">
      <c r="A23" s="88"/>
      <c r="B23" s="89"/>
      <c r="C23" s="88"/>
      <c r="D23" s="89"/>
      <c r="E23" s="52" t="s">
        <v>4</v>
      </c>
      <c r="F23" s="112"/>
      <c r="G23" s="113"/>
      <c r="H23" s="114"/>
      <c r="I23" s="35"/>
      <c r="J23" s="36"/>
      <c r="K23" s="37"/>
      <c r="L23" s="49" t="s">
        <v>9</v>
      </c>
      <c r="M23" s="50" t="s">
        <v>4</v>
      </c>
      <c r="N23" s="51" t="s">
        <v>4</v>
      </c>
      <c r="O23" s="103">
        <f t="shared" si="6"/>
        <v>0</v>
      </c>
      <c r="P23" s="41"/>
      <c r="Q23" s="42">
        <f t="shared" si="0"/>
        <v>0</v>
      </c>
      <c r="R23" s="104"/>
      <c r="S23" s="104"/>
      <c r="T23" s="105">
        <f t="shared" si="1"/>
        <v>1</v>
      </c>
      <c r="U23" s="45">
        <f t="shared" si="2"/>
        <v>0</v>
      </c>
      <c r="V23" s="105" t="e">
        <f>IF(T23=1,IF(U23&gt;#REF!,1,0)*#REF!,0)</f>
        <v>#REF!</v>
      </c>
      <c r="W23" s="105">
        <f t="shared" si="3"/>
        <v>0</v>
      </c>
      <c r="X23" s="106">
        <f t="shared" si="4"/>
        <v>0</v>
      </c>
      <c r="Y23" s="107">
        <f t="shared" si="5"/>
        <v>0</v>
      </c>
      <c r="Z23" s="103">
        <f>IF($E$7="nein",0,IF(AND($E$5="ja",$E$7="ja",SUM(F23:H24)&lt;&gt;0),IF(AND(Q23=1,U23&gt;8/24),14,IF(AND(AND(Q23=2,U23&gt;8/24),E23="ja"),28,IF(Q23&gt;2,(Q23-2)*28+2*14,IF(AND(AND(Q23=2,((24/24-B23)+((0/24)+D23))&gt;8/24),E23="nein"),14,IF(OR(AND(ISBLANK(A23),ISBLANK(B23),ISBLANK(C23),ISBLANK(D23))),0,0)))))-(F23*Tabelle1!$C$2+G23*Tabelle1!$C$3+H23*Tabelle1!$C$4),IF(AND(Q23=1,U23&gt;8/24),14,IF(AND(AND(Q23=2,U23&gt;8/24),E23="ja"),28,IF(Q23&gt;2,(Q23-2)*28+2*14,IF(AND(AND(Q23=2,((24/24-B23)+((0/24)+D23))&gt;8/24),E23="nein"),14,IF(OR(AND(ISBLANK(A23),ISBLANK(B23),ISBLANK(C23),ISBLANK(D23))),0,0)))))))</f>
        <v>0</v>
      </c>
      <c r="AA23" s="126" t="str">
        <f t="shared" si="7"/>
        <v/>
      </c>
      <c r="AB23" s="108">
        <f>IF(AND(E5="ja",L5="ja"),P23*20,0)</f>
        <v>0</v>
      </c>
      <c r="AC23" s="120"/>
      <c r="AD23" s="47"/>
    </row>
    <row r="24" spans="1:66" s="124" customFormat="1" x14ac:dyDescent="0.2">
      <c r="A24" s="88"/>
      <c r="B24" s="89"/>
      <c r="C24" s="88"/>
      <c r="D24" s="89"/>
      <c r="E24" s="52" t="s">
        <v>4</v>
      </c>
      <c r="F24" s="112"/>
      <c r="G24" s="113"/>
      <c r="H24" s="114"/>
      <c r="I24" s="35"/>
      <c r="J24" s="36"/>
      <c r="K24" s="37"/>
      <c r="L24" s="49" t="s">
        <v>9</v>
      </c>
      <c r="M24" s="50" t="s">
        <v>4</v>
      </c>
      <c r="N24" s="51" t="s">
        <v>4</v>
      </c>
      <c r="O24" s="103">
        <f t="shared" si="6"/>
        <v>0</v>
      </c>
      <c r="P24" s="41"/>
      <c r="Q24" s="42">
        <f t="shared" si="0"/>
        <v>0</v>
      </c>
      <c r="R24" s="104"/>
      <c r="S24" s="104"/>
      <c r="T24" s="105">
        <f t="shared" si="1"/>
        <v>1</v>
      </c>
      <c r="U24" s="45">
        <f t="shared" si="2"/>
        <v>0</v>
      </c>
      <c r="V24" s="105" t="e">
        <f>IF(T24=1,IF(U24&gt;#REF!,1,0)*#REF!,0)</f>
        <v>#REF!</v>
      </c>
      <c r="W24" s="105">
        <f t="shared" si="3"/>
        <v>0</v>
      </c>
      <c r="X24" s="106">
        <f t="shared" si="4"/>
        <v>0</v>
      </c>
      <c r="Y24" s="107">
        <f t="shared" si="5"/>
        <v>0</v>
      </c>
      <c r="Z24" s="103">
        <f>IF($E$7="nein",0,IF(AND($E$5="ja",$E$7="ja",SUM(F24:H25)&lt;&gt;0),IF(AND(Q24=1,U24&gt;8/24),14,IF(AND(AND(Q24=2,U24&gt;8/24),E24="ja"),28,IF(Q24&gt;2,(Q24-2)*28+2*14,IF(AND(AND(Q24=2,((24/24-B24)+((0/24)+D24))&gt;8/24),E24="nein"),14,IF(OR(AND(ISBLANK(A24),ISBLANK(B24),ISBLANK(C24),ISBLANK(D24))),0,0)))))-(F24*Tabelle1!$C$2+G24*Tabelle1!$C$3+H24*Tabelle1!$C$4),IF(AND(Q24=1,U24&gt;8/24),14,IF(AND(AND(Q24=2,U24&gt;8/24),E24="ja"),28,IF(Q24&gt;2,(Q24-2)*28+2*14,IF(AND(AND(Q24=2,((24/24-B24)+((0/24)+D24))&gt;8/24),E24="nein"),14,IF(OR(AND(ISBLANK(A24),ISBLANK(B24),ISBLANK(C24),ISBLANK(D24))),0,0)))))))</f>
        <v>0</v>
      </c>
      <c r="AA24" s="126" t="str">
        <f t="shared" si="7"/>
        <v/>
      </c>
      <c r="AB24" s="108">
        <f>IF(AND(E5="ja",L5="ja"),P24*20,0)</f>
        <v>0</v>
      </c>
      <c r="AC24" s="120"/>
      <c r="AD24" s="47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</row>
    <row r="25" spans="1:66" s="123" customFormat="1" x14ac:dyDescent="0.2">
      <c r="A25" s="88"/>
      <c r="B25" s="89"/>
      <c r="C25" s="88"/>
      <c r="D25" s="89"/>
      <c r="E25" s="52" t="s">
        <v>4</v>
      </c>
      <c r="F25" s="112"/>
      <c r="G25" s="113"/>
      <c r="H25" s="114"/>
      <c r="I25" s="35"/>
      <c r="J25" s="36"/>
      <c r="K25" s="37"/>
      <c r="L25" s="49" t="s">
        <v>9</v>
      </c>
      <c r="M25" s="50" t="s">
        <v>4</v>
      </c>
      <c r="N25" s="51" t="s">
        <v>4</v>
      </c>
      <c r="O25" s="103">
        <f t="shared" si="6"/>
        <v>0</v>
      </c>
      <c r="P25" s="41"/>
      <c r="Q25" s="42">
        <f t="shared" si="0"/>
        <v>0</v>
      </c>
      <c r="R25" s="104"/>
      <c r="S25" s="104"/>
      <c r="T25" s="105">
        <f t="shared" si="1"/>
        <v>1</v>
      </c>
      <c r="U25" s="45">
        <f t="shared" si="2"/>
        <v>0</v>
      </c>
      <c r="V25" s="105" t="e">
        <f>IF(T25=1,IF(U25&gt;#REF!,1,0)*#REF!,0)</f>
        <v>#REF!</v>
      </c>
      <c r="W25" s="105">
        <f t="shared" si="3"/>
        <v>0</v>
      </c>
      <c r="X25" s="106">
        <f t="shared" si="4"/>
        <v>0</v>
      </c>
      <c r="Y25" s="107">
        <f t="shared" si="5"/>
        <v>0</v>
      </c>
      <c r="Z25" s="103">
        <f>IF($E$7="nein",0,IF(AND($E$5="ja",$E$7="ja",SUM(F25:H26)&lt;&gt;0),IF(AND(Q25=1,U25&gt;8/24),14,IF(AND(AND(Q25=2,U25&gt;8/24),E25="ja"),28,IF(Q25&gt;2,(Q25-2)*28+2*14,IF(AND(AND(Q25=2,((24/24-B25)+((0/24)+D25))&gt;8/24),E25="nein"),14,IF(OR(AND(ISBLANK(A25),ISBLANK(B25),ISBLANK(C25),ISBLANK(D25))),0,0)))))-(F25*Tabelle1!$C$2+G25*Tabelle1!$C$3+H25*Tabelle1!$C$4),IF(AND(Q25=1,U25&gt;8/24),14,IF(AND(AND(Q25=2,U25&gt;8/24),E25="ja"),28,IF(Q25&gt;2,(Q25-2)*28+2*14,IF(AND(AND(Q25=2,((24/24-B25)+((0/24)+D25))&gt;8/24),E25="nein"),14,IF(OR(AND(ISBLANK(A25),ISBLANK(B25),ISBLANK(C25),ISBLANK(D25))),0,0)))))))</f>
        <v>0</v>
      </c>
      <c r="AA25" s="126" t="str">
        <f t="shared" si="7"/>
        <v/>
      </c>
      <c r="AB25" s="108">
        <f>IF(AND(E5="ja",L5="ja"),P25*20,0)</f>
        <v>0</v>
      </c>
      <c r="AC25" s="120"/>
      <c r="AD25" s="47"/>
    </row>
    <row r="26" spans="1:66" s="124" customFormat="1" x14ac:dyDescent="0.2">
      <c r="A26" s="88"/>
      <c r="B26" s="89"/>
      <c r="C26" s="88"/>
      <c r="D26" s="89"/>
      <c r="E26" s="52" t="s">
        <v>4</v>
      </c>
      <c r="F26" s="112"/>
      <c r="G26" s="113"/>
      <c r="H26" s="114"/>
      <c r="I26" s="35"/>
      <c r="J26" s="36"/>
      <c r="K26" s="37"/>
      <c r="L26" s="49" t="s">
        <v>9</v>
      </c>
      <c r="M26" s="50" t="s">
        <v>4</v>
      </c>
      <c r="N26" s="51" t="s">
        <v>4</v>
      </c>
      <c r="O26" s="103">
        <f t="shared" si="6"/>
        <v>0</v>
      </c>
      <c r="P26" s="41"/>
      <c r="Q26" s="42">
        <f t="shared" si="0"/>
        <v>0</v>
      </c>
      <c r="R26" s="104"/>
      <c r="S26" s="104"/>
      <c r="T26" s="105">
        <f t="shared" si="1"/>
        <v>1</v>
      </c>
      <c r="U26" s="45">
        <f t="shared" si="2"/>
        <v>0</v>
      </c>
      <c r="V26" s="105" t="e">
        <f>IF(T26=1,IF(U26&gt;#REF!,1,0)*#REF!,0)</f>
        <v>#REF!</v>
      </c>
      <c r="W26" s="105">
        <f t="shared" si="3"/>
        <v>0</v>
      </c>
      <c r="X26" s="106">
        <f t="shared" si="4"/>
        <v>0</v>
      </c>
      <c r="Y26" s="107">
        <f t="shared" si="5"/>
        <v>0</v>
      </c>
      <c r="Z26" s="103">
        <f>IF($E$7="nein",0,IF(AND($E$5="ja",$E$7="ja",SUM(F26:H27)&lt;&gt;0),IF(AND(Q26=1,U26&gt;8/24),14,IF(AND(AND(Q26=2,U26&gt;8/24),E26="ja"),28,IF(Q26&gt;2,(Q26-2)*28+2*14,IF(AND(AND(Q26=2,((24/24-B26)+((0/24)+D26))&gt;8/24),E26="nein"),14,IF(OR(AND(ISBLANK(A26),ISBLANK(B26),ISBLANK(C26),ISBLANK(D26))),0,0)))))-(F26*Tabelle1!$C$2+G26*Tabelle1!$C$3+H26*Tabelle1!$C$4),IF(AND(Q26=1,U26&gt;8/24),14,IF(AND(AND(Q26=2,U26&gt;8/24),E26="ja"),28,IF(Q26&gt;2,(Q26-2)*28+2*14,IF(AND(AND(Q26=2,((24/24-B26)+((0/24)+D26))&gt;8/24),E26="nein"),14,IF(OR(AND(ISBLANK(A26),ISBLANK(B26),ISBLANK(C26),ISBLANK(D26))),0,0)))))))</f>
        <v>0</v>
      </c>
      <c r="AA26" s="126" t="str">
        <f t="shared" si="7"/>
        <v/>
      </c>
      <c r="AB26" s="108">
        <f>IF(AND(E5="ja",L5="ja"),P26*20,0)</f>
        <v>0</v>
      </c>
      <c r="AC26" s="120"/>
      <c r="AD26" s="47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</row>
    <row r="27" spans="1:66" s="123" customFormat="1" x14ac:dyDescent="0.2">
      <c r="A27" s="88"/>
      <c r="B27" s="89"/>
      <c r="C27" s="88"/>
      <c r="D27" s="89"/>
      <c r="E27" s="52" t="s">
        <v>4</v>
      </c>
      <c r="F27" s="112"/>
      <c r="G27" s="113"/>
      <c r="H27" s="114"/>
      <c r="I27" s="35"/>
      <c r="J27" s="36"/>
      <c r="K27" s="37"/>
      <c r="L27" s="49" t="s">
        <v>9</v>
      </c>
      <c r="M27" s="50" t="s">
        <v>4</v>
      </c>
      <c r="N27" s="51" t="s">
        <v>4</v>
      </c>
      <c r="O27" s="103">
        <f t="shared" si="6"/>
        <v>0</v>
      </c>
      <c r="P27" s="41"/>
      <c r="Q27" s="42">
        <f t="shared" si="0"/>
        <v>0</v>
      </c>
      <c r="R27" s="104"/>
      <c r="S27" s="104"/>
      <c r="T27" s="105">
        <f t="shared" si="1"/>
        <v>1</v>
      </c>
      <c r="U27" s="45">
        <f t="shared" si="2"/>
        <v>0</v>
      </c>
      <c r="V27" s="105" t="e">
        <f>IF(T27=1,IF(U27&gt;#REF!,1,0)*#REF!,0)</f>
        <v>#REF!</v>
      </c>
      <c r="W27" s="105">
        <f t="shared" si="3"/>
        <v>0</v>
      </c>
      <c r="X27" s="106">
        <f t="shared" si="4"/>
        <v>0</v>
      </c>
      <c r="Y27" s="107">
        <f t="shared" si="5"/>
        <v>0</v>
      </c>
      <c r="Z27" s="103">
        <f>IF($E$7="nein",0,IF(AND($E$5="ja",$E$7="ja",SUM(F27:H28)&lt;&gt;0),IF(AND(Q27=1,U27&gt;8/24),14,IF(AND(AND(Q27=2,U27&gt;8/24),E27="ja"),28,IF(Q27&gt;2,(Q27-2)*28+2*14,IF(AND(AND(Q27=2,((24/24-B27)+((0/24)+D27))&gt;8/24),E27="nein"),14,IF(OR(AND(ISBLANK(A27),ISBLANK(B27),ISBLANK(C27),ISBLANK(D27))),0,0)))))-(F27*Tabelle1!$C$2+G27*Tabelle1!$C$3+H27*Tabelle1!$C$4),IF(AND(Q27=1,U27&gt;8/24),14,IF(AND(AND(Q27=2,U27&gt;8/24),E27="ja"),28,IF(Q27&gt;2,(Q27-2)*28+2*14,IF(AND(AND(Q27=2,((24/24-B27)+((0/24)+D27))&gt;8/24),E27="nein"),14,IF(OR(AND(ISBLANK(A27),ISBLANK(B27),ISBLANK(C27),ISBLANK(D27))),0,0)))))))</f>
        <v>0</v>
      </c>
      <c r="AA27" s="126" t="str">
        <f t="shared" si="7"/>
        <v/>
      </c>
      <c r="AB27" s="108">
        <f>IF(AND(E5="ja",L5="ja"),P27*20,0)</f>
        <v>0</v>
      </c>
      <c r="AC27" s="120"/>
      <c r="AD27" s="47"/>
    </row>
    <row r="28" spans="1:66" s="124" customFormat="1" x14ac:dyDescent="0.2">
      <c r="A28" s="88"/>
      <c r="B28" s="89"/>
      <c r="C28" s="88"/>
      <c r="D28" s="89"/>
      <c r="E28" s="52" t="s">
        <v>4</v>
      </c>
      <c r="F28" s="112"/>
      <c r="G28" s="113"/>
      <c r="H28" s="114"/>
      <c r="I28" s="35"/>
      <c r="J28" s="36"/>
      <c r="K28" s="37"/>
      <c r="L28" s="49" t="s">
        <v>9</v>
      </c>
      <c r="M28" s="50" t="s">
        <v>4</v>
      </c>
      <c r="N28" s="51" t="s">
        <v>4</v>
      </c>
      <c r="O28" s="103">
        <f t="shared" si="6"/>
        <v>0</v>
      </c>
      <c r="P28" s="41"/>
      <c r="Q28" s="42">
        <f t="shared" si="0"/>
        <v>0</v>
      </c>
      <c r="R28" s="104"/>
      <c r="S28" s="104"/>
      <c r="T28" s="105">
        <f t="shared" si="1"/>
        <v>1</v>
      </c>
      <c r="U28" s="45">
        <f t="shared" si="2"/>
        <v>0</v>
      </c>
      <c r="V28" s="105" t="e">
        <f>IF(T28=1,IF(U28&gt;#REF!,1,0)*#REF!,0)</f>
        <v>#REF!</v>
      </c>
      <c r="W28" s="105">
        <f t="shared" si="3"/>
        <v>0</v>
      </c>
      <c r="X28" s="106">
        <f t="shared" si="4"/>
        <v>0</v>
      </c>
      <c r="Y28" s="107">
        <f t="shared" si="5"/>
        <v>0</v>
      </c>
      <c r="Z28" s="103">
        <f>IF($E$7="nein",0,IF(AND($E$5="ja",$E$7="ja",SUM(F28:H29)&lt;&gt;0),IF(AND(Q28=1,U28&gt;8/24),14,IF(AND(AND(Q28=2,U28&gt;8/24),E28="ja"),28,IF(Q28&gt;2,(Q28-2)*28+2*14,IF(AND(AND(Q28=2,((24/24-B28)+((0/24)+D28))&gt;8/24),E28="nein"),14,IF(OR(AND(ISBLANK(A28),ISBLANK(B28),ISBLANK(C28),ISBLANK(D28))),0,0)))))-(F28*Tabelle1!$C$2+G28*Tabelle1!$C$3+H28*Tabelle1!$C$4),IF(AND(Q28=1,U28&gt;8/24),14,IF(AND(AND(Q28=2,U28&gt;8/24),E28="ja"),28,IF(Q28&gt;2,(Q28-2)*28+2*14,IF(AND(AND(Q28=2,((24/24-B28)+((0/24)+D28))&gt;8/24),E28="nein"),14,IF(OR(AND(ISBLANK(A28),ISBLANK(B28),ISBLANK(C28),ISBLANK(D28))),0,0)))))))</f>
        <v>0</v>
      </c>
      <c r="AA28" s="126" t="str">
        <f t="shared" si="7"/>
        <v/>
      </c>
      <c r="AB28" s="108">
        <f>IF(AND(E5="ja",L5="ja"),P28*20,0)</f>
        <v>0</v>
      </c>
      <c r="AC28" s="120"/>
      <c r="AD28" s="47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</row>
    <row r="29" spans="1:66" s="123" customFormat="1" x14ac:dyDescent="0.2">
      <c r="A29" s="88"/>
      <c r="B29" s="89"/>
      <c r="C29" s="88"/>
      <c r="D29" s="89"/>
      <c r="E29" s="52" t="s">
        <v>4</v>
      </c>
      <c r="F29" s="112"/>
      <c r="G29" s="113"/>
      <c r="H29" s="114"/>
      <c r="I29" s="35"/>
      <c r="J29" s="36"/>
      <c r="K29" s="37"/>
      <c r="L29" s="49" t="s">
        <v>9</v>
      </c>
      <c r="M29" s="50" t="s">
        <v>4</v>
      </c>
      <c r="N29" s="51" t="s">
        <v>4</v>
      </c>
      <c r="O29" s="103">
        <f t="shared" si="6"/>
        <v>0</v>
      </c>
      <c r="P29" s="41"/>
      <c r="Q29" s="42">
        <f t="shared" si="0"/>
        <v>0</v>
      </c>
      <c r="R29" s="104"/>
      <c r="S29" s="104"/>
      <c r="T29" s="105">
        <f t="shared" si="1"/>
        <v>1</v>
      </c>
      <c r="U29" s="45">
        <f t="shared" si="2"/>
        <v>0</v>
      </c>
      <c r="V29" s="105" t="e">
        <f>IF(T29=1,IF(U29&gt;#REF!,1,0)*#REF!,0)</f>
        <v>#REF!</v>
      </c>
      <c r="W29" s="105">
        <f t="shared" si="3"/>
        <v>0</v>
      </c>
      <c r="X29" s="106">
        <f t="shared" si="4"/>
        <v>0</v>
      </c>
      <c r="Y29" s="107">
        <f t="shared" si="5"/>
        <v>0</v>
      </c>
      <c r="Z29" s="103">
        <f>IF($E$7="nein",0,IF(AND($E$5="ja",$E$7="ja",SUM(F29:H30)&lt;&gt;0),IF(AND(Q29=1,U29&gt;8/24),14,IF(AND(AND(Q29=2,U29&gt;8/24),E29="ja"),28,IF(Q29&gt;2,(Q29-2)*28+2*14,IF(AND(AND(Q29=2,((24/24-B29)+((0/24)+D29))&gt;8/24),E29="nein"),14,IF(OR(AND(ISBLANK(A29),ISBLANK(B29),ISBLANK(C29),ISBLANK(D29))),0,0)))))-(F29*Tabelle1!$C$2+G29*Tabelle1!$C$3+H29*Tabelle1!$C$4),IF(AND(Q29=1,U29&gt;8/24),14,IF(AND(AND(Q29=2,U29&gt;8/24),E29="ja"),28,IF(Q29&gt;2,(Q29-2)*28+2*14,IF(AND(AND(Q29=2,((24/24-B29)+((0/24)+D29))&gt;8/24),E29="nein"),14,IF(OR(AND(ISBLANK(A29),ISBLANK(B29),ISBLANK(C29),ISBLANK(D29))),0,0)))))))</f>
        <v>0</v>
      </c>
      <c r="AA29" s="126" t="str">
        <f t="shared" si="7"/>
        <v/>
      </c>
      <c r="AB29" s="108">
        <f>IF(AND(E5="ja",L5="ja"),P29*20,0)</f>
        <v>0</v>
      </c>
      <c r="AC29" s="120"/>
      <c r="AD29" s="47"/>
    </row>
    <row r="30" spans="1:66" s="124" customFormat="1" x14ac:dyDescent="0.2">
      <c r="A30" s="88"/>
      <c r="B30" s="89"/>
      <c r="C30" s="88"/>
      <c r="D30" s="89"/>
      <c r="E30" s="52" t="s">
        <v>4</v>
      </c>
      <c r="F30" s="112"/>
      <c r="G30" s="113"/>
      <c r="H30" s="114"/>
      <c r="I30" s="35"/>
      <c r="J30" s="36"/>
      <c r="K30" s="37"/>
      <c r="L30" s="49" t="s">
        <v>9</v>
      </c>
      <c r="M30" s="50" t="s">
        <v>4</v>
      </c>
      <c r="N30" s="51" t="s">
        <v>4</v>
      </c>
      <c r="O30" s="103">
        <f t="shared" si="6"/>
        <v>0</v>
      </c>
      <c r="P30" s="41"/>
      <c r="Q30" s="42">
        <f t="shared" si="0"/>
        <v>0</v>
      </c>
      <c r="R30" s="104"/>
      <c r="S30" s="104"/>
      <c r="T30" s="105">
        <f t="shared" si="1"/>
        <v>1</v>
      </c>
      <c r="U30" s="45">
        <f t="shared" si="2"/>
        <v>0</v>
      </c>
      <c r="V30" s="105" t="e">
        <f>IF(T30=1,IF(U30&gt;#REF!,1,0)*#REF!,0)</f>
        <v>#REF!</v>
      </c>
      <c r="W30" s="105">
        <f t="shared" si="3"/>
        <v>0</v>
      </c>
      <c r="X30" s="106">
        <f t="shared" si="4"/>
        <v>0</v>
      </c>
      <c r="Y30" s="107">
        <f t="shared" si="5"/>
        <v>0</v>
      </c>
      <c r="Z30" s="103">
        <f>IF($E$7="nein",0,IF(AND($E$5="ja",$E$7="ja",SUM(F30:H31)&lt;&gt;0),IF(AND(Q30=1,U30&gt;8/24),14,IF(AND(AND(Q30=2,U30&gt;8/24),E30="ja"),28,IF(Q30&gt;2,(Q30-2)*28+2*14,IF(AND(AND(Q30=2,((24/24-B30)+((0/24)+D30))&gt;8/24),E30="nein"),14,IF(OR(AND(ISBLANK(A30),ISBLANK(B30),ISBLANK(C30),ISBLANK(D30))),0,0)))))-(F30*Tabelle1!$C$2+G30*Tabelle1!$C$3+H30*Tabelle1!$C$4),IF(AND(Q30=1,U30&gt;8/24),14,IF(AND(AND(Q30=2,U30&gt;8/24),E30="ja"),28,IF(Q30&gt;2,(Q30-2)*28+2*14,IF(AND(AND(Q30=2,((24/24-B30)+((0/24)+D30))&gt;8/24),E30="nein"),14,IF(OR(AND(ISBLANK(A30),ISBLANK(B30),ISBLANK(C30),ISBLANK(D30))),0,0)))))))</f>
        <v>0</v>
      </c>
      <c r="AA30" s="126" t="str">
        <f t="shared" si="7"/>
        <v/>
      </c>
      <c r="AB30" s="108">
        <f>IF(AND(E5="ja",L5="ja"),P30*20,0)</f>
        <v>0</v>
      </c>
      <c r="AC30" s="120"/>
      <c r="AD30" s="47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</row>
    <row r="31" spans="1:66" s="123" customFormat="1" x14ac:dyDescent="0.2">
      <c r="A31" s="88"/>
      <c r="B31" s="89"/>
      <c r="C31" s="88"/>
      <c r="D31" s="89"/>
      <c r="E31" s="52" t="s">
        <v>4</v>
      </c>
      <c r="F31" s="112"/>
      <c r="G31" s="113"/>
      <c r="H31" s="114"/>
      <c r="I31" s="35"/>
      <c r="J31" s="36"/>
      <c r="K31" s="37"/>
      <c r="L31" s="49" t="s">
        <v>9</v>
      </c>
      <c r="M31" s="50" t="s">
        <v>4</v>
      </c>
      <c r="N31" s="51" t="s">
        <v>4</v>
      </c>
      <c r="O31" s="103">
        <f t="shared" si="6"/>
        <v>0</v>
      </c>
      <c r="P31" s="41"/>
      <c r="Q31" s="42">
        <f t="shared" si="0"/>
        <v>0</v>
      </c>
      <c r="R31" s="104"/>
      <c r="S31" s="104"/>
      <c r="T31" s="105">
        <f t="shared" si="1"/>
        <v>1</v>
      </c>
      <c r="U31" s="45">
        <f t="shared" si="2"/>
        <v>0</v>
      </c>
      <c r="V31" s="105" t="e">
        <f>IF(T31=1,IF(U31&gt;#REF!,1,0)*#REF!,0)</f>
        <v>#REF!</v>
      </c>
      <c r="W31" s="105">
        <f t="shared" si="3"/>
        <v>0</v>
      </c>
      <c r="X31" s="106">
        <f t="shared" si="4"/>
        <v>0</v>
      </c>
      <c r="Y31" s="107">
        <f t="shared" si="5"/>
        <v>0</v>
      </c>
      <c r="Z31" s="103">
        <f>IF($E$7="nein",0,IF(AND($E$5="ja",$E$7="ja",SUM(F31:H32)&lt;&gt;0),IF(AND(Q31=1,U31&gt;8/24),14,IF(AND(AND(Q31=2,U31&gt;8/24),E31="ja"),28,IF(Q31&gt;2,(Q31-2)*28+2*14,IF(AND(AND(Q31=2,((24/24-B31)+((0/24)+D31))&gt;8/24),E31="nein"),14,IF(OR(AND(ISBLANK(A31),ISBLANK(B31),ISBLANK(C31),ISBLANK(D31))),0,0)))))-(F31*Tabelle1!$C$2+G31*Tabelle1!$C$3+H31*Tabelle1!$C$4),IF(AND(Q31=1,U31&gt;8/24),14,IF(AND(AND(Q31=2,U31&gt;8/24),E31="ja"),28,IF(Q31&gt;2,(Q31-2)*28+2*14,IF(AND(AND(Q31=2,((24/24-B31)+((0/24)+D31))&gt;8/24),E31="nein"),14,IF(OR(AND(ISBLANK(A31),ISBLANK(B31),ISBLANK(C31),ISBLANK(D31))),0,0)))))))</f>
        <v>0</v>
      </c>
      <c r="AA31" s="126" t="str">
        <f t="shared" si="7"/>
        <v/>
      </c>
      <c r="AB31" s="108">
        <f>IF(AND(E5="ja",L5="ja"),P31*20,0)</f>
        <v>0</v>
      </c>
      <c r="AC31" s="120"/>
      <c r="AD31" s="47"/>
    </row>
    <row r="32" spans="1:66" s="124" customFormat="1" x14ac:dyDescent="0.2">
      <c r="A32" s="88"/>
      <c r="B32" s="89"/>
      <c r="C32" s="88"/>
      <c r="D32" s="89"/>
      <c r="E32" s="52" t="s">
        <v>4</v>
      </c>
      <c r="F32" s="112"/>
      <c r="G32" s="113"/>
      <c r="H32" s="114"/>
      <c r="I32" s="35"/>
      <c r="J32" s="36"/>
      <c r="K32" s="37"/>
      <c r="L32" s="49" t="s">
        <v>9</v>
      </c>
      <c r="M32" s="50" t="s">
        <v>4</v>
      </c>
      <c r="N32" s="51" t="s">
        <v>4</v>
      </c>
      <c r="O32" s="103">
        <f t="shared" si="6"/>
        <v>0</v>
      </c>
      <c r="P32" s="41"/>
      <c r="Q32" s="42">
        <f t="shared" si="0"/>
        <v>0</v>
      </c>
      <c r="R32" s="104"/>
      <c r="S32" s="104"/>
      <c r="T32" s="105">
        <f t="shared" si="1"/>
        <v>1</v>
      </c>
      <c r="U32" s="45">
        <f t="shared" si="2"/>
        <v>0</v>
      </c>
      <c r="V32" s="105" t="e">
        <f>IF(T32=1,IF(U32&gt;#REF!,1,0)*#REF!,0)</f>
        <v>#REF!</v>
      </c>
      <c r="W32" s="105">
        <f t="shared" si="3"/>
        <v>0</v>
      </c>
      <c r="X32" s="106">
        <f t="shared" si="4"/>
        <v>0</v>
      </c>
      <c r="Y32" s="107">
        <f t="shared" si="5"/>
        <v>0</v>
      </c>
      <c r="Z32" s="103">
        <f>IF($E$7="nein",0,IF(AND($E$5="ja",$E$7="ja",SUM(F32:H33)&lt;&gt;0),IF(AND(Q32=1,U32&gt;8/24),14,IF(AND(AND(Q32=2,U32&gt;8/24),E32="ja"),28,IF(Q32&gt;2,(Q32-2)*28+2*14,IF(AND(AND(Q32=2,((24/24-B32)+((0/24)+D32))&gt;8/24),E32="nein"),14,IF(OR(AND(ISBLANK(A32),ISBLANK(B32),ISBLANK(C32),ISBLANK(D32))),0,0)))))-(F32*Tabelle1!$C$2+G32*Tabelle1!$C$3+H32*Tabelle1!$C$4),IF(AND(Q32=1,U32&gt;8/24),14,IF(AND(AND(Q32=2,U32&gt;8/24),E32="ja"),28,IF(Q32&gt;2,(Q32-2)*28+2*14,IF(AND(AND(Q32=2,((24/24-B32)+((0/24)+D32))&gt;8/24),E32="nein"),14,IF(OR(AND(ISBLANK(A32),ISBLANK(B32),ISBLANK(C32),ISBLANK(D32))),0,0)))))))</f>
        <v>0</v>
      </c>
      <c r="AA32" s="126" t="str">
        <f t="shared" si="7"/>
        <v/>
      </c>
      <c r="AB32" s="108">
        <f>IF(AND(E5="ja",L5="ja"),P32*20,0)</f>
        <v>0</v>
      </c>
      <c r="AC32" s="120"/>
      <c r="AD32" s="47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</row>
    <row r="33" spans="1:66" s="123" customFormat="1" x14ac:dyDescent="0.2">
      <c r="A33" s="88"/>
      <c r="B33" s="89"/>
      <c r="C33" s="88"/>
      <c r="D33" s="89"/>
      <c r="E33" s="52" t="s">
        <v>4</v>
      </c>
      <c r="F33" s="112"/>
      <c r="G33" s="113"/>
      <c r="H33" s="114"/>
      <c r="I33" s="35"/>
      <c r="J33" s="36"/>
      <c r="K33" s="37"/>
      <c r="L33" s="49" t="s">
        <v>9</v>
      </c>
      <c r="M33" s="50" t="s">
        <v>4</v>
      </c>
      <c r="N33" s="51" t="s">
        <v>4</v>
      </c>
      <c r="O33" s="103">
        <f t="shared" si="6"/>
        <v>0</v>
      </c>
      <c r="P33" s="41"/>
      <c r="Q33" s="42">
        <f t="shared" si="0"/>
        <v>0</v>
      </c>
      <c r="R33" s="104"/>
      <c r="S33" s="104"/>
      <c r="T33" s="105">
        <f t="shared" si="1"/>
        <v>1</v>
      </c>
      <c r="U33" s="45">
        <f t="shared" si="2"/>
        <v>0</v>
      </c>
      <c r="V33" s="105" t="e">
        <f>IF(T33=1,IF(U33&gt;#REF!,1,0)*#REF!,0)</f>
        <v>#REF!</v>
      </c>
      <c r="W33" s="105">
        <f t="shared" si="3"/>
        <v>0</v>
      </c>
      <c r="X33" s="106">
        <f t="shared" si="4"/>
        <v>0</v>
      </c>
      <c r="Y33" s="107">
        <f t="shared" si="5"/>
        <v>0</v>
      </c>
      <c r="Z33" s="103">
        <f>IF($E$7="nein",0,IF(AND($E$5="ja",$E$7="ja",SUM(F33:H34)&lt;&gt;0),IF(AND(Q33=1,U33&gt;8/24),14,IF(AND(AND(Q33=2,U33&gt;8/24),E33="ja"),28,IF(Q33&gt;2,(Q33-2)*28+2*14,IF(AND(AND(Q33=2,((24/24-B33)+((0/24)+D33))&gt;8/24),E33="nein"),14,IF(OR(AND(ISBLANK(A33),ISBLANK(B33),ISBLANK(C33),ISBLANK(D33))),0,0)))))-(F33*Tabelle1!$C$2+G33*Tabelle1!$C$3+H33*Tabelle1!$C$4),IF(AND(Q33=1,U33&gt;8/24),14,IF(AND(AND(Q33=2,U33&gt;8/24),E33="ja"),28,IF(Q33&gt;2,(Q33-2)*28+2*14,IF(AND(AND(Q33=2,((24/24-B33)+((0/24)+D33))&gt;8/24),E33="nein"),14,IF(OR(AND(ISBLANK(A33),ISBLANK(B33),ISBLANK(C33),ISBLANK(D33))),0,0)))))))</f>
        <v>0</v>
      </c>
      <c r="AA33" s="126" t="str">
        <f t="shared" si="7"/>
        <v/>
      </c>
      <c r="AB33" s="108">
        <f>IF(AND(E5="ja",L5="ja"),P33*20,0)</f>
        <v>0</v>
      </c>
      <c r="AC33" s="120"/>
      <c r="AD33" s="47"/>
    </row>
    <row r="34" spans="1:66" s="124" customFormat="1" x14ac:dyDescent="0.2">
      <c r="A34" s="88"/>
      <c r="B34" s="89"/>
      <c r="C34" s="88"/>
      <c r="D34" s="89"/>
      <c r="E34" s="52" t="s">
        <v>4</v>
      </c>
      <c r="F34" s="112"/>
      <c r="G34" s="113"/>
      <c r="H34" s="114"/>
      <c r="I34" s="35"/>
      <c r="J34" s="36"/>
      <c r="K34" s="37"/>
      <c r="L34" s="49" t="s">
        <v>9</v>
      </c>
      <c r="M34" s="50" t="s">
        <v>4</v>
      </c>
      <c r="N34" s="51" t="s">
        <v>4</v>
      </c>
      <c r="O34" s="103">
        <f t="shared" si="6"/>
        <v>0</v>
      </c>
      <c r="P34" s="41"/>
      <c r="Q34" s="42">
        <f t="shared" si="0"/>
        <v>0</v>
      </c>
      <c r="R34" s="104"/>
      <c r="S34" s="104"/>
      <c r="T34" s="105">
        <f t="shared" si="1"/>
        <v>1</v>
      </c>
      <c r="U34" s="45">
        <f t="shared" si="2"/>
        <v>0</v>
      </c>
      <c r="V34" s="105" t="e">
        <f>IF(T34=1,IF(U34&gt;#REF!,1,0)*#REF!,0)</f>
        <v>#REF!</v>
      </c>
      <c r="W34" s="105">
        <f t="shared" si="3"/>
        <v>0</v>
      </c>
      <c r="X34" s="106">
        <f t="shared" si="4"/>
        <v>0</v>
      </c>
      <c r="Y34" s="107">
        <f t="shared" si="5"/>
        <v>0</v>
      </c>
      <c r="Z34" s="103">
        <f>IF($E$7="nein",0,IF(AND($E$5="ja",$E$7="ja",SUM(F34:H35)&lt;&gt;0),IF(AND(Q34=1,U34&gt;8/24),14,IF(AND(AND(Q34=2,U34&gt;8/24),E34="ja"),28,IF(Q34&gt;2,(Q34-2)*28+2*14,IF(AND(AND(Q34=2,((24/24-B34)+((0/24)+D34))&gt;8/24),E34="nein"),14,IF(OR(AND(ISBLANK(A34),ISBLANK(B34),ISBLANK(C34),ISBLANK(D34))),0,0)))))-(F34*Tabelle1!$C$2+G34*Tabelle1!$C$3+H34*Tabelle1!$C$4),IF(AND(Q34=1,U34&gt;8/24),14,IF(AND(AND(Q34=2,U34&gt;8/24),E34="ja"),28,IF(Q34&gt;2,(Q34-2)*28+2*14,IF(AND(AND(Q34=2,((24/24-B34)+((0/24)+D34))&gt;8/24),E34="nein"),14,IF(OR(AND(ISBLANK(A34),ISBLANK(B34),ISBLANK(C34),ISBLANK(D34))),0,0)))))))</f>
        <v>0</v>
      </c>
      <c r="AA34" s="126" t="str">
        <f t="shared" si="7"/>
        <v/>
      </c>
      <c r="AB34" s="108">
        <f>IF(AND(E5="ja",L5="ja"),P34*20,0)</f>
        <v>0</v>
      </c>
      <c r="AC34" s="120"/>
      <c r="AD34" s="47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</row>
    <row r="35" spans="1:66" s="123" customFormat="1" x14ac:dyDescent="0.2">
      <c r="A35" s="88"/>
      <c r="B35" s="89"/>
      <c r="C35" s="88"/>
      <c r="D35" s="89"/>
      <c r="E35" s="52" t="s">
        <v>4</v>
      </c>
      <c r="F35" s="112"/>
      <c r="G35" s="113"/>
      <c r="H35" s="114"/>
      <c r="I35" s="35"/>
      <c r="J35" s="36"/>
      <c r="K35" s="37"/>
      <c r="L35" s="49" t="s">
        <v>9</v>
      </c>
      <c r="M35" s="50" t="s">
        <v>4</v>
      </c>
      <c r="N35" s="51" t="s">
        <v>4</v>
      </c>
      <c r="O35" s="103">
        <f t="shared" si="6"/>
        <v>0</v>
      </c>
      <c r="P35" s="41"/>
      <c r="Q35" s="42">
        <f t="shared" ref="Q35:Q45" si="8">IF(OR(ISBLANK(A35),ISBLANK(B35),ISBLANK(C35),ISBLANK(D35)),0,DATEDIF(A35,C35,"d")+1)</f>
        <v>0</v>
      </c>
      <c r="R35" s="104"/>
      <c r="S35" s="104"/>
      <c r="T35" s="105">
        <f t="shared" si="1"/>
        <v>1</v>
      </c>
      <c r="U35" s="45">
        <f t="shared" si="2"/>
        <v>0</v>
      </c>
      <c r="V35" s="105" t="e">
        <f>IF(T35=1,IF(U35&gt;#REF!,1,0)*#REF!,0)</f>
        <v>#REF!</v>
      </c>
      <c r="W35" s="105">
        <f t="shared" si="3"/>
        <v>0</v>
      </c>
      <c r="X35" s="106">
        <f t="shared" si="4"/>
        <v>0</v>
      </c>
      <c r="Y35" s="107">
        <f t="shared" si="5"/>
        <v>0</v>
      </c>
      <c r="Z35" s="103">
        <f>IF($E$7="nein",0,IF(AND($E$5="ja",$E$7="ja",SUM(F35:H36)&lt;&gt;0),IF(AND(Q35=1,U35&gt;8/24),14,IF(AND(AND(Q35=2,U35&gt;8/24),E35="ja"),28,IF(Q35&gt;2,(Q35-2)*28+2*14,IF(AND(AND(Q35=2,((24/24-B35)+((0/24)+D35))&gt;8/24),E35="nein"),14,IF(OR(AND(ISBLANK(A35),ISBLANK(B35),ISBLANK(C35),ISBLANK(D35))),0,0)))))-(F35*Tabelle1!$C$2+G35*Tabelle1!$C$3+H35*Tabelle1!$C$4),IF(AND(Q35=1,U35&gt;8/24),14,IF(AND(AND(Q35=2,U35&gt;8/24),E35="ja"),28,IF(Q35&gt;2,(Q35-2)*28+2*14,IF(AND(AND(Q35=2,((24/24-B35)+((0/24)+D35))&gt;8/24),E35="nein"),14,IF(OR(AND(ISBLANK(A35),ISBLANK(B35),ISBLANK(C35),ISBLANK(D35))),0,0)))))))</f>
        <v>0</v>
      </c>
      <c r="AA35" s="126" t="str">
        <f t="shared" si="7"/>
        <v/>
      </c>
      <c r="AB35" s="108">
        <f>IF(AND(E5="ja",L5="ja"),P35*20,0)</f>
        <v>0</v>
      </c>
      <c r="AC35" s="120"/>
      <c r="AD35" s="47"/>
    </row>
    <row r="36" spans="1:66" s="124" customFormat="1" x14ac:dyDescent="0.2">
      <c r="A36" s="88"/>
      <c r="B36" s="89"/>
      <c r="C36" s="88"/>
      <c r="D36" s="89"/>
      <c r="E36" s="52" t="s">
        <v>4</v>
      </c>
      <c r="F36" s="112"/>
      <c r="G36" s="113"/>
      <c r="H36" s="114"/>
      <c r="I36" s="35"/>
      <c r="J36" s="36"/>
      <c r="K36" s="37"/>
      <c r="L36" s="49" t="s">
        <v>9</v>
      </c>
      <c r="M36" s="50" t="s">
        <v>4</v>
      </c>
      <c r="N36" s="51" t="s">
        <v>4</v>
      </c>
      <c r="O36" s="103">
        <f t="shared" si="6"/>
        <v>0</v>
      </c>
      <c r="P36" s="41"/>
      <c r="Q36" s="42">
        <f t="shared" si="8"/>
        <v>0</v>
      </c>
      <c r="R36" s="104"/>
      <c r="S36" s="104"/>
      <c r="T36" s="105">
        <f t="shared" si="1"/>
        <v>1</v>
      </c>
      <c r="U36" s="45">
        <f t="shared" si="2"/>
        <v>0</v>
      </c>
      <c r="V36" s="105" t="e">
        <f>IF(T36=1,IF(U36&gt;#REF!,1,0)*#REF!,0)</f>
        <v>#REF!</v>
      </c>
      <c r="W36" s="105">
        <f t="shared" si="3"/>
        <v>0</v>
      </c>
      <c r="X36" s="106">
        <f t="shared" si="4"/>
        <v>0</v>
      </c>
      <c r="Y36" s="107">
        <f t="shared" si="5"/>
        <v>0</v>
      </c>
      <c r="Z36" s="103">
        <f>IF($E$7="nein",0,IF(AND($E$5="ja",$E$7="ja",SUM(F36:H37)&lt;&gt;0),IF(AND(Q36=1,U36&gt;8/24),14,IF(AND(AND(Q36=2,U36&gt;8/24),E36="ja"),28,IF(Q36&gt;2,(Q36-2)*28+2*14,IF(AND(AND(Q36=2,((24/24-B36)+((0/24)+D36))&gt;8/24),E36="nein"),14,IF(OR(AND(ISBLANK(A36),ISBLANK(B36),ISBLANK(C36),ISBLANK(D36))),0,0)))))-(F36*Tabelle1!$C$2+G36*Tabelle1!$C$3+H36*Tabelle1!$C$4),IF(AND(Q36=1,U36&gt;8/24),14,IF(AND(AND(Q36=2,U36&gt;8/24),E36="ja"),28,IF(Q36&gt;2,(Q36-2)*28+2*14,IF(AND(AND(Q36=2,((24/24-B36)+((0/24)+D36))&gt;8/24),E36="nein"),14,IF(OR(AND(ISBLANK(A36),ISBLANK(B36),ISBLANK(C36),ISBLANK(D36))),0,0)))))))</f>
        <v>0</v>
      </c>
      <c r="AA36" s="126" t="str">
        <f t="shared" si="7"/>
        <v/>
      </c>
      <c r="AB36" s="108">
        <f>IF(AND(E5="ja",L5="ja"),P36*20,0)</f>
        <v>0</v>
      </c>
      <c r="AC36" s="120"/>
      <c r="AD36" s="47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</row>
    <row r="37" spans="1:66" s="123" customFormat="1" x14ac:dyDescent="0.2">
      <c r="A37" s="88"/>
      <c r="B37" s="89"/>
      <c r="C37" s="88"/>
      <c r="D37" s="89"/>
      <c r="E37" s="52" t="s">
        <v>4</v>
      </c>
      <c r="F37" s="112"/>
      <c r="G37" s="113"/>
      <c r="H37" s="114"/>
      <c r="I37" s="35"/>
      <c r="J37" s="36"/>
      <c r="K37" s="37"/>
      <c r="L37" s="49" t="s">
        <v>9</v>
      </c>
      <c r="M37" s="50" t="s">
        <v>4</v>
      </c>
      <c r="N37" s="51" t="s">
        <v>4</v>
      </c>
      <c r="O37" s="103">
        <f t="shared" si="6"/>
        <v>0</v>
      </c>
      <c r="P37" s="41"/>
      <c r="Q37" s="42">
        <f t="shared" si="8"/>
        <v>0</v>
      </c>
      <c r="R37" s="104"/>
      <c r="S37" s="104"/>
      <c r="T37" s="105">
        <f t="shared" si="1"/>
        <v>1</v>
      </c>
      <c r="U37" s="45">
        <f t="shared" si="2"/>
        <v>0</v>
      </c>
      <c r="V37" s="105" t="e">
        <f>IF(T37=1,IF(U37&gt;#REF!,1,0)*#REF!,0)</f>
        <v>#REF!</v>
      </c>
      <c r="W37" s="105">
        <f t="shared" si="3"/>
        <v>0</v>
      </c>
      <c r="X37" s="106">
        <f t="shared" si="4"/>
        <v>0</v>
      </c>
      <c r="Y37" s="107">
        <f t="shared" si="5"/>
        <v>0</v>
      </c>
      <c r="Z37" s="103">
        <f>IF($E$7="nein",0,IF(AND($E$5="ja",$E$7="ja",SUM(F37:H38)&lt;&gt;0),IF(AND(Q37=1,U37&gt;8/24),14,IF(AND(AND(Q37=2,U37&gt;8/24),E37="ja"),28,IF(Q37&gt;2,(Q37-2)*28+2*14,IF(AND(AND(Q37=2,((24/24-B37)+((0/24)+D37))&gt;8/24),E37="nein"),14,IF(OR(AND(ISBLANK(A37),ISBLANK(B37),ISBLANK(C37),ISBLANK(D37))),0,0)))))-(F37*Tabelle1!$C$2+G37*Tabelle1!$C$3+H37*Tabelle1!$C$4),IF(AND(Q37=1,U37&gt;8/24),14,IF(AND(AND(Q37=2,U37&gt;8/24),E37="ja"),28,IF(Q37&gt;2,(Q37-2)*28+2*14,IF(AND(AND(Q37=2,((24/24-B37)+((0/24)+D37))&gt;8/24),E37="nein"),14,IF(OR(AND(ISBLANK(A37),ISBLANK(B37),ISBLANK(C37),ISBLANK(D37))),0,0)))))))</f>
        <v>0</v>
      </c>
      <c r="AA37" s="126" t="str">
        <f t="shared" si="7"/>
        <v/>
      </c>
      <c r="AB37" s="108">
        <f>IF(AND(E5="ja",L5="ja"),P37*20,0)</f>
        <v>0</v>
      </c>
      <c r="AC37" s="120"/>
      <c r="AD37" s="47"/>
    </row>
    <row r="38" spans="1:66" s="124" customFormat="1" x14ac:dyDescent="0.2">
      <c r="A38" s="88"/>
      <c r="B38" s="89"/>
      <c r="C38" s="88"/>
      <c r="D38" s="89"/>
      <c r="E38" s="52" t="s">
        <v>4</v>
      </c>
      <c r="F38" s="112"/>
      <c r="G38" s="113"/>
      <c r="H38" s="114"/>
      <c r="I38" s="35"/>
      <c r="J38" s="36"/>
      <c r="K38" s="37"/>
      <c r="L38" s="49" t="s">
        <v>9</v>
      </c>
      <c r="M38" s="50" t="s">
        <v>4</v>
      </c>
      <c r="N38" s="51" t="s">
        <v>4</v>
      </c>
      <c r="O38" s="103">
        <f t="shared" si="6"/>
        <v>0</v>
      </c>
      <c r="P38" s="41"/>
      <c r="Q38" s="42">
        <f t="shared" si="8"/>
        <v>0</v>
      </c>
      <c r="R38" s="104"/>
      <c r="S38" s="104"/>
      <c r="T38" s="105">
        <f t="shared" si="1"/>
        <v>1</v>
      </c>
      <c r="U38" s="45">
        <f t="shared" si="2"/>
        <v>0</v>
      </c>
      <c r="V38" s="105" t="e">
        <f>IF(T38=1,IF(U38&gt;#REF!,1,0)*#REF!,0)</f>
        <v>#REF!</v>
      </c>
      <c r="W38" s="105">
        <f t="shared" si="3"/>
        <v>0</v>
      </c>
      <c r="X38" s="106">
        <f t="shared" si="4"/>
        <v>0</v>
      </c>
      <c r="Y38" s="107">
        <f t="shared" si="5"/>
        <v>0</v>
      </c>
      <c r="Z38" s="103">
        <f>IF($E$7="nein",0,IF(AND($E$5="ja",$E$7="ja",SUM(F38:H39)&lt;&gt;0),IF(AND(Q38=1,U38&gt;8/24),14,IF(AND(AND(Q38=2,U38&gt;8/24),E38="ja"),28,IF(Q38&gt;2,(Q38-2)*28+2*14,IF(AND(AND(Q38=2,((24/24-B38)+((0/24)+D38))&gt;8/24),E38="nein"),14,IF(OR(AND(ISBLANK(A38),ISBLANK(B38),ISBLANK(C38),ISBLANK(D38))),0,0)))))-(F38*Tabelle1!$C$2+G38*Tabelle1!$C$3+H38*Tabelle1!$C$4),IF(AND(Q38=1,U38&gt;8/24),14,IF(AND(AND(Q38=2,U38&gt;8/24),E38="ja"),28,IF(Q38&gt;2,(Q38-2)*28+2*14,IF(AND(AND(Q38=2,((24/24-B38)+((0/24)+D38))&gt;8/24),E38="nein"),14,IF(OR(AND(ISBLANK(A38),ISBLANK(B38),ISBLANK(C38),ISBLANK(D38))),0,0)))))))</f>
        <v>0</v>
      </c>
      <c r="AA38" s="126" t="str">
        <f t="shared" si="7"/>
        <v/>
      </c>
      <c r="AB38" s="108">
        <f>IF(AND(E5="ja",L5="ja"),P38*20,0)</f>
        <v>0</v>
      </c>
      <c r="AC38" s="120"/>
      <c r="AD38" s="47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</row>
    <row r="39" spans="1:66" s="123" customFormat="1" x14ac:dyDescent="0.2">
      <c r="A39" s="88"/>
      <c r="B39" s="89"/>
      <c r="C39" s="88"/>
      <c r="D39" s="89"/>
      <c r="E39" s="52" t="s">
        <v>4</v>
      </c>
      <c r="F39" s="112"/>
      <c r="G39" s="113"/>
      <c r="H39" s="114"/>
      <c r="I39" s="35"/>
      <c r="J39" s="36"/>
      <c r="K39" s="37"/>
      <c r="L39" s="49" t="s">
        <v>9</v>
      </c>
      <c r="M39" s="50" t="s">
        <v>4</v>
      </c>
      <c r="N39" s="51" t="s">
        <v>4</v>
      </c>
      <c r="O39" s="103">
        <f t="shared" si="6"/>
        <v>0</v>
      </c>
      <c r="P39" s="41"/>
      <c r="Q39" s="42">
        <f t="shared" si="8"/>
        <v>0</v>
      </c>
      <c r="R39" s="104"/>
      <c r="S39" s="104"/>
      <c r="T39" s="105">
        <f t="shared" si="1"/>
        <v>1</v>
      </c>
      <c r="U39" s="45">
        <f t="shared" si="2"/>
        <v>0</v>
      </c>
      <c r="V39" s="105" t="e">
        <f>IF(T39=1,IF(U39&gt;#REF!,1,0)*#REF!,0)</f>
        <v>#REF!</v>
      </c>
      <c r="W39" s="105">
        <f t="shared" si="3"/>
        <v>0</v>
      </c>
      <c r="X39" s="106">
        <f t="shared" si="4"/>
        <v>0</v>
      </c>
      <c r="Y39" s="107">
        <f t="shared" si="5"/>
        <v>0</v>
      </c>
      <c r="Z39" s="103">
        <f>IF($E$7="nein",0,IF(AND($E$5="ja",$E$7="ja",SUM(F39:H40)&lt;&gt;0),IF(AND(Q39=1,U39&gt;8/24),14,IF(AND(AND(Q39=2,U39&gt;8/24),E39="ja"),28,IF(Q39&gt;2,(Q39-2)*28+2*14,IF(AND(AND(Q39=2,((24/24-B39)+((0/24)+D39))&gt;8/24),E39="nein"),14,IF(OR(AND(ISBLANK(A39),ISBLANK(B39),ISBLANK(C39),ISBLANK(D39))),0,0)))))-(F39*Tabelle1!$C$2+G39*Tabelle1!$C$3+H39*Tabelle1!$C$4),IF(AND(Q39=1,U39&gt;8/24),14,IF(AND(AND(Q39=2,U39&gt;8/24),E39="ja"),28,IF(Q39&gt;2,(Q39-2)*28+2*14,IF(AND(AND(Q39=2,((24/24-B39)+((0/24)+D39))&gt;8/24),E39="nein"),14,IF(OR(AND(ISBLANK(A39),ISBLANK(B39),ISBLANK(C39),ISBLANK(D39))),0,0)))))))</f>
        <v>0</v>
      </c>
      <c r="AA39" s="126" t="str">
        <f t="shared" si="7"/>
        <v/>
      </c>
      <c r="AB39" s="108">
        <f>IF(AND(E5="ja",L5="ja"),P39*20,0)</f>
        <v>0</v>
      </c>
      <c r="AC39" s="120"/>
      <c r="AD39" s="47"/>
    </row>
    <row r="40" spans="1:66" s="124" customFormat="1" x14ac:dyDescent="0.2">
      <c r="A40" s="88"/>
      <c r="B40" s="89"/>
      <c r="C40" s="88"/>
      <c r="D40" s="89"/>
      <c r="E40" s="52" t="s">
        <v>4</v>
      </c>
      <c r="F40" s="112"/>
      <c r="G40" s="113"/>
      <c r="H40" s="114"/>
      <c r="I40" s="35"/>
      <c r="J40" s="36"/>
      <c r="K40" s="37"/>
      <c r="L40" s="49" t="s">
        <v>9</v>
      </c>
      <c r="M40" s="50" t="s">
        <v>4</v>
      </c>
      <c r="N40" s="51" t="s">
        <v>4</v>
      </c>
      <c r="O40" s="103">
        <f t="shared" si="6"/>
        <v>0</v>
      </c>
      <c r="P40" s="41"/>
      <c r="Q40" s="42">
        <f t="shared" si="8"/>
        <v>0</v>
      </c>
      <c r="R40" s="104"/>
      <c r="S40" s="104"/>
      <c r="T40" s="105">
        <f t="shared" si="1"/>
        <v>1</v>
      </c>
      <c r="U40" s="45">
        <f t="shared" si="2"/>
        <v>0</v>
      </c>
      <c r="V40" s="105" t="e">
        <f>IF(T40=1,IF(U40&gt;#REF!,1,0)*#REF!,0)</f>
        <v>#REF!</v>
      </c>
      <c r="W40" s="105">
        <f t="shared" si="3"/>
        <v>0</v>
      </c>
      <c r="X40" s="106">
        <f t="shared" si="4"/>
        <v>0</v>
      </c>
      <c r="Y40" s="107">
        <f t="shared" si="5"/>
        <v>0</v>
      </c>
      <c r="Z40" s="103">
        <f>IF($E$7="nein",0,IF(AND($E$5="ja",$E$7="ja",SUM(F40:H41)&lt;&gt;0),IF(AND(Q40=1,U40&gt;8/24),14,IF(AND(AND(Q40=2,U40&gt;8/24),E40="ja"),28,IF(Q40&gt;2,(Q40-2)*28+2*14,IF(AND(AND(Q40=2,((24/24-B40)+((0/24)+D40))&gt;8/24),E40="nein"),14,IF(OR(AND(ISBLANK(A40),ISBLANK(B40),ISBLANK(C40),ISBLANK(D40))),0,0)))))-(F40*Tabelle1!$C$2+G40*Tabelle1!$C$3+H40*Tabelle1!$C$4),IF(AND(Q40=1,U40&gt;8/24),14,IF(AND(AND(Q40=2,U40&gt;8/24),E40="ja"),28,IF(Q40&gt;2,(Q40-2)*28+2*14,IF(AND(AND(Q40=2,((24/24-B40)+((0/24)+D40))&gt;8/24),E40="nein"),14,IF(OR(AND(ISBLANK(A40),ISBLANK(B40),ISBLANK(C40),ISBLANK(D40))),0,0)))))))</f>
        <v>0</v>
      </c>
      <c r="AA40" s="126" t="str">
        <f t="shared" si="7"/>
        <v/>
      </c>
      <c r="AB40" s="108">
        <f>IF(AND(E5="ja",L5="ja"),P40*20,0)</f>
        <v>0</v>
      </c>
      <c r="AC40" s="120"/>
      <c r="AD40" s="47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</row>
    <row r="41" spans="1:66" s="123" customFormat="1" x14ac:dyDescent="0.2">
      <c r="A41" s="88"/>
      <c r="B41" s="89"/>
      <c r="C41" s="88"/>
      <c r="D41" s="89"/>
      <c r="E41" s="52" t="s">
        <v>4</v>
      </c>
      <c r="F41" s="112"/>
      <c r="G41" s="113"/>
      <c r="H41" s="114"/>
      <c r="I41" s="35"/>
      <c r="J41" s="36"/>
      <c r="K41" s="37"/>
      <c r="L41" s="49" t="s">
        <v>9</v>
      </c>
      <c r="M41" s="50" t="s">
        <v>4</v>
      </c>
      <c r="N41" s="51" t="s">
        <v>4</v>
      </c>
      <c r="O41" s="103">
        <f t="shared" si="6"/>
        <v>0</v>
      </c>
      <c r="P41" s="41"/>
      <c r="Q41" s="42">
        <f t="shared" si="8"/>
        <v>0</v>
      </c>
      <c r="R41" s="104"/>
      <c r="S41" s="104"/>
      <c r="T41" s="105">
        <f t="shared" si="1"/>
        <v>1</v>
      </c>
      <c r="U41" s="45">
        <f t="shared" si="2"/>
        <v>0</v>
      </c>
      <c r="V41" s="105" t="e">
        <f>IF(T41=1,IF(U41&gt;#REF!,1,0)*#REF!,0)</f>
        <v>#REF!</v>
      </c>
      <c r="W41" s="105">
        <f t="shared" si="3"/>
        <v>0</v>
      </c>
      <c r="X41" s="106">
        <f t="shared" si="4"/>
        <v>0</v>
      </c>
      <c r="Y41" s="107">
        <f t="shared" si="5"/>
        <v>0</v>
      </c>
      <c r="Z41" s="103">
        <f>IF($E$7="nein",0,IF(AND($E$5="ja",$E$7="ja",SUM(F41:H42)&lt;&gt;0),IF(AND(Q41=1,U41&gt;8/24),14,IF(AND(AND(Q41=2,U41&gt;8/24),E41="ja"),28,IF(Q41&gt;2,(Q41-2)*28+2*14,IF(AND(AND(Q41=2,((24/24-B41)+((0/24)+D41))&gt;8/24),E41="nein"),14,IF(OR(AND(ISBLANK(A41),ISBLANK(B41),ISBLANK(C41),ISBLANK(D41))),0,0)))))-(F41*Tabelle1!$C$2+G41*Tabelle1!$C$3+H41*Tabelle1!$C$4),IF(AND(Q41=1,U41&gt;8/24),14,IF(AND(AND(Q41=2,U41&gt;8/24),E41="ja"),28,IF(Q41&gt;2,(Q41-2)*28+2*14,IF(AND(AND(Q41=2,((24/24-B41)+((0/24)+D41))&gt;8/24),E41="nein"),14,IF(OR(AND(ISBLANK(A41),ISBLANK(B41),ISBLANK(C41),ISBLANK(D41))),0,0)))))))</f>
        <v>0</v>
      </c>
      <c r="AA41" s="126" t="str">
        <f t="shared" si="7"/>
        <v/>
      </c>
      <c r="AB41" s="108">
        <f>IF(AND(E5="ja",L5="ja"),P41*20,0)</f>
        <v>0</v>
      </c>
      <c r="AC41" s="120"/>
      <c r="AD41" s="47"/>
    </row>
    <row r="42" spans="1:66" s="124" customFormat="1" x14ac:dyDescent="0.2">
      <c r="A42" s="88"/>
      <c r="B42" s="89"/>
      <c r="C42" s="88"/>
      <c r="D42" s="89"/>
      <c r="E42" s="52" t="s">
        <v>4</v>
      </c>
      <c r="F42" s="112"/>
      <c r="G42" s="113"/>
      <c r="H42" s="114"/>
      <c r="I42" s="35"/>
      <c r="J42" s="36"/>
      <c r="K42" s="37"/>
      <c r="L42" s="49" t="s">
        <v>9</v>
      </c>
      <c r="M42" s="50" t="s">
        <v>4</v>
      </c>
      <c r="N42" s="51" t="s">
        <v>4</v>
      </c>
      <c r="O42" s="103">
        <f t="shared" si="6"/>
        <v>0</v>
      </c>
      <c r="P42" s="41"/>
      <c r="Q42" s="42">
        <f t="shared" si="8"/>
        <v>0</v>
      </c>
      <c r="R42" s="104"/>
      <c r="S42" s="104"/>
      <c r="T42" s="105">
        <f t="shared" si="1"/>
        <v>1</v>
      </c>
      <c r="U42" s="45">
        <f t="shared" si="2"/>
        <v>0</v>
      </c>
      <c r="V42" s="105" t="e">
        <f>IF(T42=1,IF(U42&gt;#REF!,1,0)*#REF!,0)</f>
        <v>#REF!</v>
      </c>
      <c r="W42" s="105">
        <f t="shared" si="3"/>
        <v>0</v>
      </c>
      <c r="X42" s="106">
        <f t="shared" si="4"/>
        <v>0</v>
      </c>
      <c r="Y42" s="107">
        <f t="shared" si="5"/>
        <v>0</v>
      </c>
      <c r="Z42" s="103">
        <f>IF($E$7="nein",0,IF(AND($E$5="ja",$E$7="ja",SUM(F42:H43)&lt;&gt;0),IF(AND(Q42=1,U42&gt;8/24),14,IF(AND(AND(Q42=2,U42&gt;8/24),E42="ja"),28,IF(Q42&gt;2,(Q42-2)*28+2*14,IF(AND(AND(Q42=2,((24/24-B42)+((0/24)+D42))&gt;8/24),E42="nein"),14,IF(OR(AND(ISBLANK(A42),ISBLANK(B42),ISBLANK(C42),ISBLANK(D42))),0,0)))))-(F42*Tabelle1!$C$2+G42*Tabelle1!$C$3+H42*Tabelle1!$C$4),IF(AND(Q42=1,U42&gt;8/24),14,IF(AND(AND(Q42=2,U42&gt;8/24),E42="ja"),28,IF(Q42&gt;2,(Q42-2)*28+2*14,IF(AND(AND(Q42=2,((24/24-B42)+((0/24)+D42))&gt;8/24),E42="nein"),14,IF(OR(AND(ISBLANK(A42),ISBLANK(B42),ISBLANK(C42),ISBLANK(D42))),0,0)))))))</f>
        <v>0</v>
      </c>
      <c r="AA42" s="126" t="str">
        <f t="shared" si="7"/>
        <v/>
      </c>
      <c r="AB42" s="108">
        <f>IF(AND(E5="ja",L5="ja"),P42*20,0)</f>
        <v>0</v>
      </c>
      <c r="AC42" s="120"/>
      <c r="AD42" s="47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</row>
    <row r="43" spans="1:66" s="123" customFormat="1" x14ac:dyDescent="0.2">
      <c r="A43" s="88"/>
      <c r="B43" s="89"/>
      <c r="C43" s="88"/>
      <c r="D43" s="89"/>
      <c r="E43" s="52" t="s">
        <v>4</v>
      </c>
      <c r="F43" s="112"/>
      <c r="G43" s="113"/>
      <c r="H43" s="114"/>
      <c r="I43" s="35"/>
      <c r="J43" s="36"/>
      <c r="K43" s="37"/>
      <c r="L43" s="49" t="s">
        <v>9</v>
      </c>
      <c r="M43" s="50" t="s">
        <v>4</v>
      </c>
      <c r="N43" s="51" t="s">
        <v>4</v>
      </c>
      <c r="O43" s="103">
        <f t="shared" si="6"/>
        <v>0</v>
      </c>
      <c r="P43" s="41"/>
      <c r="Q43" s="42">
        <f t="shared" si="8"/>
        <v>0</v>
      </c>
      <c r="R43" s="104"/>
      <c r="S43" s="104"/>
      <c r="T43" s="105">
        <f t="shared" si="1"/>
        <v>1</v>
      </c>
      <c r="U43" s="45">
        <f t="shared" si="2"/>
        <v>0</v>
      </c>
      <c r="V43" s="105" t="e">
        <f>IF(T43=1,IF(U43&gt;#REF!,1,0)*#REF!,0)</f>
        <v>#REF!</v>
      </c>
      <c r="W43" s="105">
        <f t="shared" si="3"/>
        <v>0</v>
      </c>
      <c r="X43" s="106">
        <f t="shared" si="4"/>
        <v>0</v>
      </c>
      <c r="Y43" s="107">
        <f t="shared" si="5"/>
        <v>0</v>
      </c>
      <c r="Z43" s="103">
        <f>IF($E$7="nein",0,IF(AND($E$5="ja",$E$7="ja",SUM(F43:H44)&lt;&gt;0),IF(AND(Q43=1,U43&gt;8/24),14,IF(AND(AND(Q43=2,U43&gt;8/24),E43="ja"),28,IF(Q43&gt;2,(Q43-2)*28+2*14,IF(AND(AND(Q43=2,((24/24-B43)+((0/24)+D43))&gt;8/24),E43="nein"),14,IF(OR(AND(ISBLANK(A43),ISBLANK(B43),ISBLANK(C43),ISBLANK(D43))),0,0)))))-(F43*Tabelle1!$C$2+G43*Tabelle1!$C$3+H43*Tabelle1!$C$4),IF(AND(Q43=1,U43&gt;8/24),14,IF(AND(AND(Q43=2,U43&gt;8/24),E43="ja"),28,IF(Q43&gt;2,(Q43-2)*28+2*14,IF(AND(AND(Q43=2,((24/24-B43)+((0/24)+D43))&gt;8/24),E43="nein"),14,IF(OR(AND(ISBLANK(A43),ISBLANK(B43),ISBLANK(C43),ISBLANK(D43))),0,0)))))))</f>
        <v>0</v>
      </c>
      <c r="AA43" s="126" t="str">
        <f t="shared" si="7"/>
        <v/>
      </c>
      <c r="AB43" s="108">
        <f>IF(AND(E5="ja",L5="ja"),P43*20,0)</f>
        <v>0</v>
      </c>
      <c r="AC43" s="120"/>
      <c r="AD43" s="47"/>
    </row>
    <row r="44" spans="1:66" s="124" customFormat="1" x14ac:dyDescent="0.2">
      <c r="A44" s="88"/>
      <c r="B44" s="89"/>
      <c r="C44" s="88"/>
      <c r="D44" s="89"/>
      <c r="E44" s="52" t="s">
        <v>4</v>
      </c>
      <c r="F44" s="112"/>
      <c r="G44" s="113"/>
      <c r="H44" s="114"/>
      <c r="I44" s="35"/>
      <c r="J44" s="36"/>
      <c r="K44" s="37"/>
      <c r="L44" s="49" t="s">
        <v>9</v>
      </c>
      <c r="M44" s="50" t="s">
        <v>4</v>
      </c>
      <c r="N44" s="51" t="s">
        <v>4</v>
      </c>
      <c r="O44" s="103">
        <f t="shared" si="6"/>
        <v>0</v>
      </c>
      <c r="P44" s="41"/>
      <c r="Q44" s="42">
        <f t="shared" si="8"/>
        <v>0</v>
      </c>
      <c r="R44" s="104"/>
      <c r="S44" s="104"/>
      <c r="T44" s="105">
        <f t="shared" si="1"/>
        <v>1</v>
      </c>
      <c r="U44" s="45">
        <f t="shared" si="2"/>
        <v>0</v>
      </c>
      <c r="V44" s="105" t="e">
        <f>IF(T44=1,IF(U44&gt;#REF!,1,0)*#REF!,0)</f>
        <v>#REF!</v>
      </c>
      <c r="W44" s="105">
        <f t="shared" si="3"/>
        <v>0</v>
      </c>
      <c r="X44" s="106">
        <f t="shared" si="4"/>
        <v>0</v>
      </c>
      <c r="Y44" s="107">
        <f t="shared" si="5"/>
        <v>0</v>
      </c>
      <c r="Z44" s="103">
        <f>IF($E$7="nein",0,IF(AND($E$5="ja",$E$7="ja",SUM(F44:H45)&lt;&gt;0),IF(AND(Q44=1,U44&gt;8/24),14,IF(AND(AND(Q44=2,U44&gt;8/24),E44="ja"),28,IF(Q44&gt;2,(Q44-2)*28+2*14,IF(AND(AND(Q44=2,((24/24-B44)+((0/24)+D44))&gt;8/24),E44="nein"),14,IF(OR(AND(ISBLANK(A44),ISBLANK(B44),ISBLANK(C44),ISBLANK(D44))),0,0)))))-(F44*Tabelle1!$C$2+G44*Tabelle1!$C$3+H44*Tabelle1!$C$4),IF(AND(Q44=1,U44&gt;8/24),14,IF(AND(AND(Q44=2,U44&gt;8/24),E44="ja"),28,IF(Q44&gt;2,(Q44-2)*28+2*14,IF(AND(AND(Q44=2,((24/24-B44)+((0/24)+D44))&gt;8/24),E44="nein"),14,IF(OR(AND(ISBLANK(A44),ISBLANK(B44),ISBLANK(C44),ISBLANK(D44))),0,0)))))))</f>
        <v>0</v>
      </c>
      <c r="AA44" s="126" t="str">
        <f t="shared" si="7"/>
        <v/>
      </c>
      <c r="AB44" s="108">
        <f>IF(AND(E5="ja",L5="ja"),P44*20,0)</f>
        <v>0</v>
      </c>
      <c r="AC44" s="120"/>
      <c r="AD44" s="47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</row>
    <row r="45" spans="1:66" s="123" customFormat="1" ht="13.5" thickBot="1" x14ac:dyDescent="0.25">
      <c r="A45" s="90"/>
      <c r="B45" s="91"/>
      <c r="C45" s="90"/>
      <c r="D45" s="91"/>
      <c r="E45" s="53" t="s">
        <v>4</v>
      </c>
      <c r="F45" s="115"/>
      <c r="G45" s="116"/>
      <c r="H45" s="117"/>
      <c r="I45" s="54"/>
      <c r="J45" s="55"/>
      <c r="K45" s="56"/>
      <c r="L45" s="57" t="s">
        <v>9</v>
      </c>
      <c r="M45" s="58" t="s">
        <v>4</v>
      </c>
      <c r="N45" s="59" t="s">
        <v>4</v>
      </c>
      <c r="O45" s="100">
        <f t="shared" si="6"/>
        <v>0</v>
      </c>
      <c r="P45" s="60"/>
      <c r="Q45" s="61">
        <f t="shared" si="8"/>
        <v>0</v>
      </c>
      <c r="R45" s="62"/>
      <c r="S45" s="62"/>
      <c r="T45" s="63">
        <f t="shared" si="1"/>
        <v>1</v>
      </c>
      <c r="U45" s="64">
        <f t="shared" si="2"/>
        <v>0</v>
      </c>
      <c r="V45" s="63" t="e">
        <f>IF(T45=1,IF(U45&gt;#REF!,1,0)*#REF!,0)</f>
        <v>#REF!</v>
      </c>
      <c r="W45" s="63">
        <f t="shared" si="3"/>
        <v>0</v>
      </c>
      <c r="X45" s="64">
        <f t="shared" si="4"/>
        <v>0</v>
      </c>
      <c r="Y45" s="65">
        <f t="shared" si="5"/>
        <v>0</v>
      </c>
      <c r="Z45" s="100">
        <f>IF($E$7="nein",0,IF(AND($E$5="ja",$E$7="ja",SUM(F45:H46)&lt;&gt;0),IF(AND(Q45=1,U45&gt;8/24),14,IF(AND(AND(Q45=2,U45&gt;8/24),E45="ja"),28,IF(Q45&gt;2,(Q45-2)*28+2*14,IF(AND(AND(Q45=2,((24/24-B45)+((0/24)+D45))&gt;8/24),E45="nein"),14,IF(OR(AND(ISBLANK(A45),ISBLANK(B45),ISBLANK(C45),ISBLANK(D45))),0,0)))))-(F45*Tabelle1!$C$2+G45*Tabelle1!$C$3+H45*Tabelle1!$C$4),IF(AND(Q45=1,U45&gt;8/24),14,IF(AND(AND(Q45=2,U45&gt;8/24),E45="ja"),28,IF(Q45&gt;2,(Q45-2)*28+2*14,IF(AND(AND(Q45=2,((24/24-B45)+((0/24)+D45))&gt;8/24),E45="nein"),14,IF(OR(AND(ISBLANK(A45),ISBLANK(B45),ISBLANK(C45),ISBLANK(D45))),0,0)))))))</f>
        <v>0</v>
      </c>
      <c r="AA45" s="127" t="str">
        <f t="shared" si="7"/>
        <v/>
      </c>
      <c r="AB45" s="102">
        <f>IF(AND(E5="ja",L5="ja"),P45*20,0)</f>
        <v>0</v>
      </c>
      <c r="AC45" s="121"/>
      <c r="AD45" s="66"/>
    </row>
    <row r="46" spans="1:66" ht="22.5" customHeight="1" thickBot="1" x14ac:dyDescent="0.3">
      <c r="A46" s="92" t="s">
        <v>3</v>
      </c>
      <c r="B46" s="93"/>
      <c r="C46" s="93"/>
      <c r="D46" s="93"/>
      <c r="E46" s="67"/>
      <c r="F46" s="67"/>
      <c r="G46" s="67"/>
      <c r="H46" s="67"/>
      <c r="I46" s="67"/>
      <c r="J46" s="67"/>
      <c r="K46" s="68"/>
      <c r="L46" s="68"/>
      <c r="M46" s="68"/>
      <c r="N46" s="68"/>
      <c r="O46" s="69">
        <f>SUM(O11:O45)</f>
        <v>0</v>
      </c>
      <c r="P46" s="67"/>
      <c r="Q46" s="70"/>
      <c r="R46" s="70"/>
      <c r="S46" s="70"/>
      <c r="T46" s="16"/>
      <c r="U46" s="16"/>
      <c r="V46" s="16"/>
      <c r="W46" s="68"/>
      <c r="X46" s="16"/>
      <c r="Y46" s="16"/>
      <c r="Z46" s="71">
        <f>SUM(Z11:Z45)</f>
        <v>0</v>
      </c>
      <c r="AA46" s="95"/>
      <c r="AB46" s="69">
        <f>SUM(AB11:AB45)</f>
        <v>0</v>
      </c>
      <c r="AC46" s="69">
        <f>SUM(AC11:AC45)</f>
        <v>0</v>
      </c>
      <c r="AD46" s="72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</row>
    <row r="47" spans="1:66" ht="16.149999999999999" customHeight="1" x14ac:dyDescent="0.25">
      <c r="A47" s="7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96"/>
      <c r="AB47" s="13"/>
      <c r="AC47" s="13"/>
      <c r="AD47" s="6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</row>
    <row r="48" spans="1:66" x14ac:dyDescent="0.25">
      <c r="A48" s="186" t="s">
        <v>0</v>
      </c>
      <c r="B48" s="187"/>
      <c r="C48" s="187"/>
      <c r="D48" s="187"/>
      <c r="E48" s="188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13"/>
      <c r="U48" s="75"/>
      <c r="V48" s="75"/>
      <c r="W48" s="74"/>
      <c r="X48" s="13"/>
      <c r="Y48" s="13"/>
      <c r="Z48" s="13"/>
      <c r="AA48" s="96"/>
      <c r="AB48" s="74"/>
      <c r="AC48" s="74"/>
      <c r="AD48" s="76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</row>
    <row r="49" spans="1:66" x14ac:dyDescent="0.25">
      <c r="A49" s="180" t="s">
        <v>46</v>
      </c>
      <c r="B49" s="181"/>
      <c r="C49" s="181"/>
      <c r="D49" s="189">
        <f>O46+Z46+AB46+AC46</f>
        <v>0</v>
      </c>
      <c r="E49" s="190"/>
      <c r="F49" s="118"/>
      <c r="G49" s="118"/>
      <c r="H49" s="118"/>
      <c r="I49" s="22"/>
      <c r="J49" s="22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75"/>
      <c r="V49" s="75"/>
      <c r="W49" s="13"/>
      <c r="X49" s="13"/>
      <c r="Y49" s="13"/>
      <c r="Z49" s="13"/>
      <c r="AA49" s="96"/>
      <c r="AB49" s="13"/>
      <c r="AC49" s="13"/>
      <c r="AD49" s="14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</row>
    <row r="50" spans="1:66" ht="13.5" thickBot="1" x14ac:dyDescent="0.3">
      <c r="A50" s="77" t="s">
        <v>45</v>
      </c>
      <c r="B50" s="78"/>
      <c r="C50" s="22"/>
      <c r="D50" s="184">
        <v>0</v>
      </c>
      <c r="E50" s="185"/>
      <c r="F50" s="128"/>
      <c r="G50" s="128"/>
      <c r="H50" s="128"/>
      <c r="I50" s="22"/>
      <c r="J50" s="22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75"/>
      <c r="V50" s="75"/>
      <c r="W50" s="13"/>
      <c r="X50" s="13"/>
      <c r="Y50" s="13"/>
      <c r="Z50" s="13"/>
      <c r="AA50" s="96"/>
      <c r="AB50" s="13"/>
      <c r="AC50" s="13"/>
      <c r="AD50" s="33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</row>
    <row r="51" spans="1:66" x14ac:dyDescent="0.25">
      <c r="A51" s="196" t="str">
        <f>IF(D51&gt;=0," -&gt; Erstattung"," -&gt; Rückzahlung")</f>
        <v xml:space="preserve"> -&gt; Erstattung</v>
      </c>
      <c r="B51" s="197"/>
      <c r="C51" s="197"/>
      <c r="D51" s="191">
        <f>+D49-D50</f>
        <v>0</v>
      </c>
      <c r="E51" s="192"/>
      <c r="F51" s="129"/>
      <c r="G51" s="129"/>
      <c r="H51" s="129"/>
      <c r="I51" s="74"/>
      <c r="J51" s="74"/>
      <c r="K51" s="79"/>
      <c r="L51" s="79"/>
      <c r="M51" s="79"/>
      <c r="N51" s="79"/>
      <c r="O51" s="79"/>
      <c r="P51" s="79"/>
      <c r="Q51" s="79"/>
      <c r="R51" s="79"/>
      <c r="S51" s="79"/>
      <c r="T51" s="193"/>
      <c r="U51" s="193"/>
      <c r="V51" s="193"/>
      <c r="W51" s="193"/>
      <c r="X51" s="193"/>
      <c r="Y51" s="193"/>
      <c r="Z51" s="193"/>
      <c r="AA51" s="80"/>
      <c r="AB51" s="153" t="s">
        <v>49</v>
      </c>
      <c r="AC51" s="153"/>
      <c r="AD51" s="154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</row>
    <row r="52" spans="1:66" ht="20.45" customHeight="1" x14ac:dyDescent="0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80"/>
      <c r="V52" s="80"/>
      <c r="W52" s="80"/>
      <c r="X52" s="80"/>
      <c r="Y52" s="80"/>
      <c r="Z52" s="80" t="s">
        <v>47</v>
      </c>
      <c r="AA52" s="80"/>
      <c r="AB52" s="13"/>
      <c r="AC52" s="13"/>
      <c r="AD52" s="14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</row>
    <row r="53" spans="1:66" x14ac:dyDescent="0.25">
      <c r="A53" s="174" t="s">
        <v>48</v>
      </c>
      <c r="B53" s="175"/>
      <c r="C53" s="175"/>
      <c r="D53" s="182" t="s">
        <v>1</v>
      </c>
      <c r="E53" s="183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81"/>
      <c r="U53" s="81"/>
      <c r="V53" s="81"/>
      <c r="W53" s="74"/>
      <c r="X53" s="22"/>
      <c r="Y53" s="22"/>
      <c r="Z53" s="22"/>
      <c r="AA53" s="97"/>
      <c r="AB53" s="13"/>
      <c r="AC53" s="13"/>
      <c r="AD53" s="14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</row>
    <row r="54" spans="1:66" ht="20.45" customHeight="1" thickBot="1" x14ac:dyDescent="0.3">
      <c r="A54" s="171"/>
      <c r="B54" s="172"/>
      <c r="C54" s="173"/>
      <c r="D54" s="82"/>
      <c r="E54" s="82"/>
      <c r="F54" s="82"/>
      <c r="G54" s="82"/>
      <c r="H54" s="82"/>
      <c r="I54" s="82"/>
      <c r="J54" s="82"/>
      <c r="K54" s="83"/>
      <c r="L54" s="83"/>
      <c r="M54" s="83"/>
      <c r="N54" s="83"/>
      <c r="O54" s="84"/>
      <c r="P54" s="84"/>
      <c r="Q54" s="84"/>
      <c r="R54" s="84"/>
      <c r="S54" s="84"/>
      <c r="T54" s="85"/>
      <c r="U54" s="85"/>
      <c r="V54" s="85"/>
      <c r="W54" s="85"/>
      <c r="X54" s="85"/>
      <c r="Y54" s="85"/>
      <c r="Z54" s="85"/>
      <c r="AA54" s="98"/>
      <c r="AB54" s="169"/>
      <c r="AC54" s="169"/>
      <c r="AD54" s="170"/>
      <c r="AE54" s="29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</row>
    <row r="55" spans="1:66" hidden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</row>
    <row r="56" spans="1:66" hidden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</row>
    <row r="57" spans="1:66" hidden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</row>
    <row r="58" spans="1:66" hidden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</row>
    <row r="59" spans="1:66" hidden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</row>
    <row r="60" spans="1:66" hidden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</row>
    <row r="61" spans="1:66" hidden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</row>
    <row r="62" spans="1:66" hidden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</row>
    <row r="63" spans="1:66" hidden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</row>
    <row r="64" spans="1:66" hidden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</row>
    <row r="65" spans="1:66" hidden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</row>
    <row r="66" spans="1:66" hidden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</row>
    <row r="67" spans="1:66" hidden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</row>
    <row r="68" spans="1:66" hidden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</row>
    <row r="69" spans="1:66" hidden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</row>
    <row r="70" spans="1:66" hidden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</row>
    <row r="71" spans="1:66" hidden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</row>
    <row r="72" spans="1:66" hidden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</row>
    <row r="73" spans="1:66" hidden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</row>
    <row r="74" spans="1:66" hidden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</row>
    <row r="75" spans="1:66" hidden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</row>
    <row r="76" spans="1:66" hidden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</row>
    <row r="77" spans="1:66" hidden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</row>
    <row r="78" spans="1:66" hidden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</row>
    <row r="79" spans="1:66" hidden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</row>
    <row r="80" spans="1:66" hidden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</row>
    <row r="81" spans="1:66" hidden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</row>
    <row r="82" spans="1:66" hidden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</row>
    <row r="83" spans="1:66" hidden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66" hidden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66" hidden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66" hidden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66" hidden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66" hidden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66" hidden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66" hidden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66" hidden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66" hidden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66" hidden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66" hidden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66" hidden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66" hidden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idden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idden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idden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idden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idden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idden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idden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idden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idden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idden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idden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idden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idden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idden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idden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idden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idden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idden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idden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idden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idden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idden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idden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idden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idden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idden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idden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idden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idden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idden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idden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idden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idden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idden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idden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idden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idden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idden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idden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idden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idden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idden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idden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idden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idden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idden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idden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idden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idden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idden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idden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idden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idden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idden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idden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idden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idden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idden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idden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idden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hidden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idden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hidden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</sheetData>
  <sheetProtection algorithmName="SHA-512" hashValue="1UX1tk3mzsdaNqYv3Xhb4yzmb+8lzzjeKfS6GjFi0x/FZLrpkZ61VeXzr2iX/+OlODwAu54G9jP2G5A8s+abqA==" saltValue="nzCdnyBZwmXMHgPTXNl3fQ==" spinCount="100000" sheet="1" objects="1" scenarios="1" selectLockedCells="1"/>
  <mergeCells count="26">
    <mergeCell ref="AB54:AD54"/>
    <mergeCell ref="A54:C54"/>
    <mergeCell ref="A53:C53"/>
    <mergeCell ref="K9:K10"/>
    <mergeCell ref="P9:P10"/>
    <mergeCell ref="A49:C49"/>
    <mergeCell ref="D53:E53"/>
    <mergeCell ref="D50:E50"/>
    <mergeCell ref="A48:E48"/>
    <mergeCell ref="D49:E49"/>
    <mergeCell ref="D51:E51"/>
    <mergeCell ref="T51:Z51"/>
    <mergeCell ref="AD9:AD10"/>
    <mergeCell ref="A51:C51"/>
    <mergeCell ref="J9:J10"/>
    <mergeCell ref="A1:O1"/>
    <mergeCell ref="AB51:AD51"/>
    <mergeCell ref="L9:L10"/>
    <mergeCell ref="M9:M10"/>
    <mergeCell ref="N9:N10"/>
    <mergeCell ref="Z9:AA9"/>
    <mergeCell ref="F9:H9"/>
    <mergeCell ref="E3:F3"/>
    <mergeCell ref="E5:F5"/>
    <mergeCell ref="E7:F7"/>
    <mergeCell ref="L3:AB3"/>
  </mergeCells>
  <dataValidations count="8">
    <dataValidation type="list" allowBlank="1" showInputMessage="1" showErrorMessage="1" sqref="V1:V2">
      <formula1>mai</formula1>
    </dataValidation>
    <dataValidation type="list" allowBlank="1" showInputMessage="1" showErrorMessage="1" sqref="O6:O7 L5 E7 D6:D7 E5">
      <formula1>$C$8:$D$8</formula1>
    </dataValidation>
    <dataValidation type="time" allowBlank="1" showInputMessage="1" showErrorMessage="1" errorTitle="Uhrzeit Fehlerhaft" error="Die Uhrzeit wurde falsch angegeben. " sqref="B11:B45 D11:D45">
      <formula1>0</formula1>
      <formula2>0.999988425925926</formula2>
    </dataValidation>
    <dataValidation type="decimal" allowBlank="1" showInputMessage="1" showErrorMessage="1" errorTitle="Gefahrene KM Fehlerhaft" error="Die Anzahl der gefahrenen Kilometer wurden falsch eingegeben." sqref="K11:K45">
      <formula1>0</formula1>
      <formula2>100000</formula2>
    </dataValidation>
    <dataValidation type="list" allowBlank="1" showInputMessage="1" showErrorMessage="1" errorTitle="Uhrzeit Fehlerhaft" error="Die Uhrzeit wurde falsch angegeben. " sqref="L11:N45 E11:E45">
      <formula1>$C$8:$D$8</formula1>
    </dataValidation>
    <dataValidation type="whole" allowBlank="1" showInputMessage="1" showErrorMessage="1" sqref="P11:S45">
      <formula1>0</formula1>
      <formula2>365</formula2>
    </dataValidation>
    <dataValidation type="list" allowBlank="1" showInputMessage="1" showErrorMessage="1" sqref="D53:E53">
      <formula1>$A$8:$B$8</formula1>
    </dataValidation>
    <dataValidation type="date" allowBlank="1" showInputMessage="1" showErrorMessage="1" errorTitle="Datum fehlerhaft" error="Bitte tragen Sie ein Datum aus dem Kalenderjahr 2022 ein." sqref="A11:A45 C11:C45">
      <formula1>44562</formula1>
      <formula2>44926</formula2>
    </dataValidation>
  </dataValidations>
  <pageMargins left="0.55118110236220474" right="0.55118110236220474" top="0.78740157480314965" bottom="0.78740157480314965" header="0.31496062992125984" footer="0.31496062992125984"/>
  <pageSetup paperSize="8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Tabelle1!A2:A13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21" sqref="C21"/>
    </sheetView>
  </sheetViews>
  <sheetFormatPr baseColWidth="10" defaultRowHeight="14.25" x14ac:dyDescent="0.2"/>
  <cols>
    <col min="2" max="2" width="15.625" bestFit="1" customWidth="1"/>
    <col min="3" max="3" width="19.25" bestFit="1" customWidth="1"/>
  </cols>
  <sheetData>
    <row r="1" spans="1:3" x14ac:dyDescent="0.2">
      <c r="A1" t="s">
        <v>64</v>
      </c>
      <c r="B1" t="s">
        <v>65</v>
      </c>
      <c r="C1" t="s">
        <v>66</v>
      </c>
    </row>
    <row r="2" spans="1:3" x14ac:dyDescent="0.2">
      <c r="A2" t="s">
        <v>12</v>
      </c>
      <c r="B2" t="s">
        <v>54</v>
      </c>
      <c r="C2">
        <v>5.6</v>
      </c>
    </row>
    <row r="3" spans="1:3" x14ac:dyDescent="0.2">
      <c r="A3" t="s">
        <v>13</v>
      </c>
      <c r="B3" t="s">
        <v>55</v>
      </c>
      <c r="C3">
        <v>11.2</v>
      </c>
    </row>
    <row r="4" spans="1:3" x14ac:dyDescent="0.2">
      <c r="A4" t="s">
        <v>14</v>
      </c>
      <c r="B4" t="s">
        <v>56</v>
      </c>
      <c r="C4">
        <v>11.2</v>
      </c>
    </row>
    <row r="5" spans="1:3" x14ac:dyDescent="0.2">
      <c r="A5" t="s">
        <v>15</v>
      </c>
    </row>
    <row r="6" spans="1:3" x14ac:dyDescent="0.2">
      <c r="A6" t="s">
        <v>16</v>
      </c>
    </row>
    <row r="7" spans="1:3" x14ac:dyDescent="0.2">
      <c r="A7" t="s">
        <v>17</v>
      </c>
    </row>
    <row r="8" spans="1:3" x14ac:dyDescent="0.2">
      <c r="A8" t="s">
        <v>18</v>
      </c>
    </row>
    <row r="9" spans="1:3" x14ac:dyDescent="0.2">
      <c r="A9" t="s">
        <v>19</v>
      </c>
    </row>
    <row r="10" spans="1:3" x14ac:dyDescent="0.2">
      <c r="A10" t="s">
        <v>20</v>
      </c>
    </row>
    <row r="11" spans="1:3" x14ac:dyDescent="0.2">
      <c r="A11" t="s">
        <v>21</v>
      </c>
    </row>
    <row r="12" spans="1:3" x14ac:dyDescent="0.2">
      <c r="A12" t="s">
        <v>22</v>
      </c>
    </row>
    <row r="13" spans="1:3" x14ac:dyDescent="0.2">
      <c r="A13" t="s">
        <v>23</v>
      </c>
    </row>
  </sheetData>
  <sheetProtection algorithmName="SHA-512" hashValue="QfuVGVi25kchu1l3QAJD3kJ/9RzHPcjUCGwY7+jPiGlt0Vi7svd3kdSzkyqckydESSUEUSd86vFBGKzIdxxhgQ==" saltValue="90K6pFg6m0gVv0bfGY58uA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20b7e833-3a8c-40c8-9635-d86ac1f1cb68</BSO999929>
</file>

<file path=customXml/itemProps1.xml><?xml version="1.0" encoding="utf-8"?>
<ds:datastoreItem xmlns:ds="http://schemas.openxmlformats.org/officeDocument/2006/customXml" ds:itemID="{4269F96A-522C-4826-853C-F669B0ECF3D5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Inland</vt:lpstr>
      <vt:lpstr>Tabelle1</vt:lpstr>
      <vt:lpstr>Inland!Druckbereich</vt:lpstr>
    </vt:vector>
  </TitlesOfParts>
  <Company>Weltz &amp; Partner Partnerschaftsgesellschaft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Reiseksotenabrechnung 2020</dc:title>
  <dc:creator>Sven Lange</dc:creator>
  <cp:lastModifiedBy>Sven Lange</cp:lastModifiedBy>
  <cp:lastPrinted>2022-10-07T08:22:05Z</cp:lastPrinted>
  <dcterms:created xsi:type="dcterms:W3CDTF">2014-05-21T08:54:41Z</dcterms:created>
  <dcterms:modified xsi:type="dcterms:W3CDTF">2022-10-07T08:23:33Z</dcterms:modified>
  <cp:version>012020</cp:version>
</cp:coreProperties>
</file>